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Candoi" sheetId="1" r:id="rId1"/>
    <sheet name="KQ" sheetId="2" r:id="rId2"/>
    <sheet name="TK131" sheetId="3" r:id="rId3"/>
    <sheet name="TK331" sheetId="4" r:id="rId4"/>
    <sheet name="Tieu de" sheetId="5" r:id="rId5"/>
  </sheets>
  <definedNames>
    <definedName name="_xlnm._FilterDatabase" localSheetId="3" hidden="1">'TK331'!$A$8:$F$43</definedName>
  </definedNames>
  <calcPr fullCalcOnLoad="1"/>
</workbook>
</file>

<file path=xl/sharedStrings.xml><?xml version="1.0" encoding="utf-8"?>
<sst xmlns="http://schemas.openxmlformats.org/spreadsheetml/2006/main" count="283" uniqueCount="239">
  <si>
    <t>MÉu CBTT-03</t>
  </si>
  <si>
    <t>(Ban hµnh kÌm theo Th«ng t­ sè 38/2007/TT-BTC ngµy 18/04/2007</t>
  </si>
  <si>
    <t>cña Bé tr­ëng Bé tµi chÝnh h­íng dÉn vÒ viÖc C«ng bè th«ng tin trªn thÞ tr­êng chøng kho¸n)</t>
  </si>
  <si>
    <t>C«ng ty cæ phÇn bª t«ng vµ xd Vinaconex xu©n mai</t>
  </si>
  <si>
    <t>C«ng ty cæ phÇn Xu©n Mai - §¹o Tó</t>
  </si>
  <si>
    <t>b¸o c¸o tµi chÝnh tãm t¾t</t>
  </si>
  <si>
    <t>I.A - B¶ng c©n ®èi kÕ to¸n</t>
  </si>
  <si>
    <r>
      <t>(</t>
    </r>
    <r>
      <rPr>
        <i/>
        <sz val="10"/>
        <rFont val=".VnTimeH"/>
        <family val="2"/>
      </rPr>
      <t>¸</t>
    </r>
    <r>
      <rPr>
        <i/>
        <sz val="10"/>
        <rFont val=".VnTime"/>
        <family val="2"/>
      </rPr>
      <t>p dông ®èi víi c¸c doanh nghiÖp trong lÜnh vùc s¶n xuÊt, chÕ biÕn, dÞch vô)</t>
    </r>
  </si>
  <si>
    <t>TT</t>
  </si>
  <si>
    <t>Néi dung</t>
  </si>
  <si>
    <t>M· sè</t>
  </si>
  <si>
    <t xml:space="preserve">I </t>
  </si>
  <si>
    <t>Tµi s¶n ng¾n h¹n</t>
  </si>
  <si>
    <t>TiÒn vµ c¸c kho¶n t­¬ng ®­¬ng tiÒn</t>
  </si>
  <si>
    <t>C¸c kho¶n ®Çu t­ tµi chÝnh ng¾n h¹n</t>
  </si>
  <si>
    <t>C¸c kho¶n ph¶i thu ng¾n h¹n</t>
  </si>
  <si>
    <t>Hµng tån kho</t>
  </si>
  <si>
    <t>Tµi s¶n ng¾n h¹n kh¸c</t>
  </si>
  <si>
    <t>II</t>
  </si>
  <si>
    <t>Tµi s¶n dµi h¹n</t>
  </si>
  <si>
    <t>C¸c kho¶n ph¶i thu dµi h¹n</t>
  </si>
  <si>
    <t>Tµi s¶n cè ®Þnh</t>
  </si>
  <si>
    <r>
      <t xml:space="preserve"> </t>
    </r>
    <r>
      <rPr>
        <i/>
        <sz val="12"/>
        <rFont val=".VnTime"/>
        <family val="2"/>
      </rPr>
      <t>- Tµi s¶n cè ®Þnh h÷u h×nh</t>
    </r>
  </si>
  <si>
    <r>
      <t xml:space="preserve"> </t>
    </r>
    <r>
      <rPr>
        <i/>
        <sz val="12"/>
        <rFont val=".VnTime"/>
        <family val="2"/>
      </rPr>
      <t>- Tµi s¶n cè ®Þnh v« h×nh</t>
    </r>
  </si>
  <si>
    <r>
      <t xml:space="preserve"> </t>
    </r>
    <r>
      <rPr>
        <i/>
        <sz val="12"/>
        <rFont val=".VnTime"/>
        <family val="2"/>
      </rPr>
      <t>- Tµi s¶n cè ®Þnh thuª tµi chÝnh</t>
    </r>
  </si>
  <si>
    <r>
      <t xml:space="preserve"> </t>
    </r>
    <r>
      <rPr>
        <i/>
        <sz val="12"/>
        <rFont val=".VnTime"/>
        <family val="2"/>
      </rPr>
      <t>- Chi phÝ x©y dùng c¬ b¶n dë dang</t>
    </r>
  </si>
  <si>
    <t>BÊt ®éng s¶n ®Çu t­</t>
  </si>
  <si>
    <t>C¸c kho¶n ®Çu t­ tµi chÝnh dµi h¹n</t>
  </si>
  <si>
    <t>Tµi s¶n dµi h¹n kh¸c</t>
  </si>
  <si>
    <t>III</t>
  </si>
  <si>
    <t>Tæng tµi s¶n (270=100+200)</t>
  </si>
  <si>
    <t>IV</t>
  </si>
  <si>
    <t>Nî ph¶i tr¶ (300 = 310 + 320 + 330)</t>
  </si>
  <si>
    <t>Nî ng¾n h¹n</t>
  </si>
  <si>
    <t>Nî dµi h¹n</t>
  </si>
  <si>
    <t>Nî kh¸c</t>
  </si>
  <si>
    <t>V</t>
  </si>
  <si>
    <t>Vèn chñ së h÷u (400 = 410 + 430)</t>
  </si>
  <si>
    <t>Vèn chñ së h÷u</t>
  </si>
  <si>
    <r>
      <t xml:space="preserve"> </t>
    </r>
    <r>
      <rPr>
        <i/>
        <sz val="12"/>
        <rFont val=".VnTime"/>
        <family val="2"/>
      </rPr>
      <t>- Vèn ®Çu t­ cña chñ së h÷u</t>
    </r>
  </si>
  <si>
    <r>
      <t xml:space="preserve"> </t>
    </r>
    <r>
      <rPr>
        <i/>
        <sz val="12"/>
        <rFont val=".VnTime"/>
        <family val="2"/>
      </rPr>
      <t>- ThÆng d­ vèn cæ phÇn</t>
    </r>
  </si>
  <si>
    <r>
      <t xml:space="preserve"> </t>
    </r>
    <r>
      <rPr>
        <i/>
        <sz val="12"/>
        <rFont val=".VnTime"/>
        <family val="2"/>
      </rPr>
      <t>- Cæ phiÕu quü (*)</t>
    </r>
  </si>
  <si>
    <r>
      <t xml:space="preserve"> </t>
    </r>
    <r>
      <rPr>
        <i/>
        <sz val="12"/>
        <rFont val=".VnTime"/>
        <family val="2"/>
      </rPr>
      <t>- Quü ®Çu t­ ph¸t triÓn</t>
    </r>
  </si>
  <si>
    <r>
      <t xml:space="preserve"> </t>
    </r>
    <r>
      <rPr>
        <i/>
        <sz val="12"/>
        <rFont val=".VnTime"/>
        <family val="2"/>
      </rPr>
      <t>- Quü dù phßng tµi chÝnh</t>
    </r>
  </si>
  <si>
    <r>
      <t xml:space="preserve"> </t>
    </r>
    <r>
      <rPr>
        <i/>
        <sz val="12"/>
        <rFont val=".VnTime"/>
        <family val="2"/>
      </rPr>
      <t>- Lîi nhuËn sau thuÕ ch­a ph©n phèi</t>
    </r>
  </si>
  <si>
    <t>Nguån kinh phÝ vµ quü kh¸c</t>
  </si>
  <si>
    <r>
      <t xml:space="preserve"> </t>
    </r>
    <r>
      <rPr>
        <i/>
        <sz val="12"/>
        <rFont val=".VnTime"/>
        <family val="2"/>
      </rPr>
      <t>- Quü khen th­ëng, phóc lîi</t>
    </r>
  </si>
  <si>
    <t>VI</t>
  </si>
  <si>
    <t>Tæng nguåi vèn (440=300+400)</t>
  </si>
  <si>
    <t xml:space="preserve">II.A - kÕt qu¶ ho¹t ®éng kinh doanh </t>
  </si>
  <si>
    <t>ChØ tiªu</t>
  </si>
  <si>
    <t>Kú b¸o c¸o</t>
  </si>
  <si>
    <t>Luü kÕ</t>
  </si>
  <si>
    <t>Doanh thu b¸n hµng vµ cung cÊp dÞch vô</t>
  </si>
  <si>
    <t>C¸c kho¶n gi¶m trõ doanh thu</t>
  </si>
  <si>
    <t>Doanh thu thuÇn b¸n hµng vµ cung cÊp dÞch vô</t>
  </si>
  <si>
    <t>Gi¸ vèn hµng b¸n</t>
  </si>
  <si>
    <t>Lîi nhuËn gép tõ b¸n hµng vµ cung cÊp dÞch vô</t>
  </si>
  <si>
    <t>Doanh thu ho¹t ®éng tµi chÝnh</t>
  </si>
  <si>
    <t>Chi phÝ tµi chÝnh</t>
  </si>
  <si>
    <t>Chi phÝ b¸n hµng</t>
  </si>
  <si>
    <t>Chi phÝ qu¶n lý doanh nghiÖp</t>
  </si>
  <si>
    <t>Lîi nhuËn thuÇn tõ ho¹t ®éng kinh doanh</t>
  </si>
  <si>
    <t>Thu nhËp kh¸c</t>
  </si>
  <si>
    <t>Chi phÝ kh¸c</t>
  </si>
  <si>
    <t>Lîi nhuËn kh¸c</t>
  </si>
  <si>
    <t>Tæng lîi nhuËn kÕ to¸n tr­íc thuÕ</t>
  </si>
  <si>
    <t>ThuÕ thu nhËp doanh nghiÖp</t>
  </si>
  <si>
    <t>Lîi nhuËn sau thuÕ thu nhËp doanh nghiÖp</t>
  </si>
  <si>
    <t>L·i c¬ b¶n trªn cæ phiÕu</t>
  </si>
  <si>
    <t>Cæ tøc trªn mçi cæ phiÕu</t>
  </si>
  <si>
    <t xml:space="preserve">    Gi¸m ®èc</t>
  </si>
  <si>
    <t xml:space="preserve">           Ng­êi lËp                                   KÕ to¸n tr­ëng                                </t>
  </si>
  <si>
    <t>Ghi chó</t>
  </si>
  <si>
    <t>céng hoµ x· héi chñ nghÜa viÖt nam</t>
  </si>
  <si>
    <t>vinaconex xu©n mai</t>
  </si>
  <si>
    <t>§éc lËp - Tù do - H¹nh phóc</t>
  </si>
  <si>
    <t>c«ng ty cæ phÇn xu©n mai - ®¹o tó</t>
  </si>
  <si>
    <r>
      <t>-----------------</t>
    </r>
    <r>
      <rPr>
        <sz val="12"/>
        <rFont val=".VnTime"/>
        <family val="2"/>
      </rPr>
      <t>o0o</t>
    </r>
    <r>
      <rPr>
        <sz val="12"/>
        <rFont val=".VnTimeH"/>
        <family val="2"/>
      </rPr>
      <t>-----------------</t>
    </r>
  </si>
  <si>
    <t>§¹o Tó, ngµy ... th¸ng ...n¨m 2009</t>
  </si>
  <si>
    <t>c«ng ty cæ phÇn bª t«ng vµ x©y dùng</t>
  </si>
  <si>
    <t>Sè d­ ®Çu kú (01/01/2009)</t>
  </si>
  <si>
    <t>C«ng ty Cæ phÇn xu©n mai - ®¹o tó</t>
  </si>
  <si>
    <t>P. Tµi chÝnh - KÕ to¸n</t>
  </si>
  <si>
    <t>Chi tiÕt Tµi kho¶n 131</t>
  </si>
  <si>
    <t>§¬n vÞ tÝnh: ®ång.</t>
  </si>
  <si>
    <t>Tªn kh¸ch hµng</t>
  </si>
  <si>
    <t>MÆt hµng</t>
  </si>
  <si>
    <t>Sè tiÒn</t>
  </si>
  <si>
    <t>Sè d­ nî</t>
  </si>
  <si>
    <t>Sè d­ cã</t>
  </si>
  <si>
    <t>Cty CP XL &amp; t­ vÊn thiÕt kÕ sè 1</t>
  </si>
  <si>
    <t>Bª t«ng th­¬ng phÈm</t>
  </si>
  <si>
    <t>Cty c¬ khÝ XDCT Giao Th«ng 121</t>
  </si>
  <si>
    <t>Cty Cæ phÇn Hoa L­</t>
  </si>
  <si>
    <t>Cty CP SX TM H÷u NghÞ</t>
  </si>
  <si>
    <t>Cèng c¸c lo¹i</t>
  </si>
  <si>
    <t>Cty TNHH XD vµ TM Thanh Hoµ</t>
  </si>
  <si>
    <t>Cty CP XD C«ng tr×nh C«ng NghiÖp</t>
  </si>
  <si>
    <t>Cty TNHH An Quý H­ng</t>
  </si>
  <si>
    <t>Cty TNHH XD U vµ I</t>
  </si>
  <si>
    <t>Cty x©y dùng Yªn L¹c</t>
  </si>
  <si>
    <t>Cty TNHH kh«ng gian néi thÊt Kim C­¬ng</t>
  </si>
  <si>
    <t>Cty CP XNK vµ XD S«ng Hång</t>
  </si>
  <si>
    <t>G¹ch Block c¸c lo¹i</t>
  </si>
  <si>
    <t>Cty TNHH ViÖt X« VÜnh Phóc</t>
  </si>
  <si>
    <t>Cty CP ®Çu t­ XD vµ dÞch vô S«ng Hång</t>
  </si>
  <si>
    <t>Cty CP Bª t«ng VÜnh Phóc</t>
  </si>
  <si>
    <t>CÊu kiÖn bª t«ng</t>
  </si>
  <si>
    <t>Cty CP BT vµ XD Vinaconex XM - CN Hµ §«ng</t>
  </si>
  <si>
    <t>Cty Qu¶ng Lîi - VÜnh Phóc</t>
  </si>
  <si>
    <t>Cty TNHH XD Hoµng D­¬ng</t>
  </si>
  <si>
    <t>Cty TNHH TM vµ DV TH Minh Ph­¬ng</t>
  </si>
  <si>
    <t>Tr­êng ®¹i häc Tr­ng V­¬ng</t>
  </si>
  <si>
    <t>C«ng ty 508</t>
  </si>
  <si>
    <t>Cty CP Avina ViÖt Nam</t>
  </si>
  <si>
    <t>VØa c¸c lo¹i</t>
  </si>
  <si>
    <t>Cty B¶o Ph­¬ng Phó Thä</t>
  </si>
  <si>
    <t>Cty CP c¬ khÝ XDGT 121</t>
  </si>
  <si>
    <t>Tr­êng C§ nghÒ c¬ giíi c¬ khÝ XD sè 1</t>
  </si>
  <si>
    <t>Cty TNHH §T XD vµ TM T©n ViÖt</t>
  </si>
  <si>
    <t>Cty CP thi c«ng c¬ giíi x©y l¾p</t>
  </si>
  <si>
    <t>Cty CP Lilama 3</t>
  </si>
  <si>
    <t>UBND x· §¹o Tó</t>
  </si>
  <si>
    <t>CT Tr. häc §¹o Tó</t>
  </si>
  <si>
    <t>Anh ThiÖn Xu©n Mai, Ch­¬ng Mü, HT</t>
  </si>
  <si>
    <t>G¹ch cµi c¸c lo¹i</t>
  </si>
  <si>
    <t>Ng.ViÖt. Hïng nhµ 110 Ng« QuyÒn, VY, VP</t>
  </si>
  <si>
    <t>Tr­êng THCS Bª t«ng</t>
  </si>
  <si>
    <t>Céng</t>
  </si>
  <si>
    <t>Ng­êi lËp</t>
  </si>
  <si>
    <t>KÕ to¸n tr­ëng</t>
  </si>
  <si>
    <t>6 th¸ng cuèi n¨m 2008</t>
  </si>
  <si>
    <t>Tæng gi¸ trÞ s¶n l­îng thùc hiÖn 65 tû ®ång t¨ng tr­ëng 118% so víi 6 th¸ng cuèi n¨m 2008 ®¹t 51% so víi kÕ ho¹ch n¨m 2009</t>
  </si>
  <si>
    <t>Mét sè kÕt qu¶ ®¹t ®­îc 6 th¸ng ®Çu n¨m 2009 nh­ sau:</t>
  </si>
  <si>
    <t>*</t>
  </si>
  <si>
    <t>Doanh thu thùc hiÖn 62,19 tû ®ång t¨ng tr­ëng 113,33 % so víi 6 th¸ng cuèi n¨m 2008 ®¹t 56% kÕ ho¹ch n¨m 2009</t>
  </si>
  <si>
    <t>VËn chuyÓn</t>
  </si>
  <si>
    <t>Cty CP ®Çu t­ bao b× EPS ViÖt Nam</t>
  </si>
  <si>
    <t>Xèp</t>
  </si>
  <si>
    <t>Cty CP ®Çu t­ vµ XD B¶o Qu©n</t>
  </si>
  <si>
    <t>§¸, vËn chuyÓn</t>
  </si>
  <si>
    <t>Cty TNHH khÝ CN Minh Anh</t>
  </si>
  <si>
    <t>Cty TNHH HC XD BASF VN</t>
  </si>
  <si>
    <t>Phô gia</t>
  </si>
  <si>
    <t>DNTN Nam Ph­¬ng</t>
  </si>
  <si>
    <t>ThÐp, xi m¨ng</t>
  </si>
  <si>
    <t>Cty TNHH §T &amp; PT TM Hoµng Anh</t>
  </si>
  <si>
    <t>ThÐp, vËn chuyÓn</t>
  </si>
  <si>
    <t>Cty TNHH H­ng Phóc</t>
  </si>
  <si>
    <t>C¸t, vËn chuyÓn</t>
  </si>
  <si>
    <t>Cty CP vËn t¶i &amp; XD Tuyªn Quang</t>
  </si>
  <si>
    <t>DN TN §øc TiÕn</t>
  </si>
  <si>
    <t>Cty TNHH H¶i §¨ng</t>
  </si>
  <si>
    <t>Cöa hµng §oµn Xu©n Trinh</t>
  </si>
  <si>
    <t>KhÝ gas</t>
  </si>
  <si>
    <t>Cty TNHH SX vµ TM Ph­¬ng Nga</t>
  </si>
  <si>
    <t>ThÐp</t>
  </si>
  <si>
    <t>Cty TNHH Trung Kiªn</t>
  </si>
  <si>
    <t>Cty TNHH DV TM vËn t¶i Th¨ng Long</t>
  </si>
  <si>
    <t>C«ng ty Cæ phÇn BIFI</t>
  </si>
  <si>
    <t>Cty TNHH TM vµ DV Hµ Phong</t>
  </si>
  <si>
    <t>Cty TNHH XD vµ TM Thanh H¶i</t>
  </si>
  <si>
    <t>Cty CP BT &amp; XD Vinaconex Xu©n Mai</t>
  </si>
  <si>
    <t>Cty CP t¹p phÈm vµ b¶o hé lao ®éng</t>
  </si>
  <si>
    <t>BHL§</t>
  </si>
  <si>
    <t>Cty CP TM¹i vµ DVô kü thuËt TuÊn Thanh</t>
  </si>
  <si>
    <t>Lîi nhuËn thùc hiÖn 3,3 tû ®ång t¨ng tr­ëng 106,50 % so víi 6 th¸ng cuèi n¨m 2008 ®¹t 59% kÕ ho¹ch n¨m 2009</t>
  </si>
  <si>
    <r>
      <t>Sè:</t>
    </r>
    <r>
      <rPr>
        <sz val="12"/>
        <rFont val=".VnTime"/>
        <family val="2"/>
      </rPr>
      <t>....TTr/</t>
    </r>
    <r>
      <rPr>
        <sz val="12"/>
        <rFont val=".VnTimeH"/>
        <family val="2"/>
      </rPr>
      <t>xm®t-tckt</t>
    </r>
  </si>
  <si>
    <t>Quý 1 n¨m 2009</t>
  </si>
  <si>
    <t>Sè d­ cuèi kú (31/03/2009)</t>
  </si>
  <si>
    <t>§Õn ngµy 31 th¸ng 03 n¨m 2009</t>
  </si>
  <si>
    <t>Cty CP ®Çu t­ vµ XD th­¬ng m¹i XNK G8</t>
  </si>
  <si>
    <t>Cäc c¸c lo¹i</t>
  </si>
  <si>
    <t>§¹o Tó, ngµy 31 th¸ng 03 n¨m 2009</t>
  </si>
  <si>
    <t>Ngµy 31 th¸ng 03 n¨m 2009</t>
  </si>
  <si>
    <t>MST: 2500302820</t>
  </si>
  <si>
    <t>Tµi kho¶n: 331 - Ph¶i tr¶ cho ng­êi b¸n</t>
  </si>
  <si>
    <t>Tõ th¸ng 1/2009 ®Õn th¸ng 3/2009</t>
  </si>
  <si>
    <t>§VT: §ång</t>
  </si>
  <si>
    <t>Sè hiÖu</t>
  </si>
  <si>
    <t>Sè d­ cuèi kú</t>
  </si>
  <si>
    <t>Nî</t>
  </si>
  <si>
    <t>Cã</t>
  </si>
  <si>
    <t>331101</t>
  </si>
  <si>
    <t>Cty TNHH TM DV Long Kh¸nh</t>
  </si>
  <si>
    <t>331103</t>
  </si>
  <si>
    <t>331104</t>
  </si>
  <si>
    <t>331106</t>
  </si>
  <si>
    <t>KhÝ « xy, khÝ gas</t>
  </si>
  <si>
    <t>331107</t>
  </si>
  <si>
    <t>331110</t>
  </si>
  <si>
    <t>331111</t>
  </si>
  <si>
    <t>331113</t>
  </si>
  <si>
    <t>DNTN ¸ §«ng (DÇu)</t>
  </si>
  <si>
    <t>DÇu</t>
  </si>
  <si>
    <t>3311131</t>
  </si>
  <si>
    <t>DNTN ¸ §«ng (VËn chuyÓn)</t>
  </si>
  <si>
    <t>331119</t>
  </si>
  <si>
    <t>331122</t>
  </si>
  <si>
    <t>331124</t>
  </si>
  <si>
    <t>Cty CP XD vµ TM Sao ViÖt</t>
  </si>
  <si>
    <t>Thuª m¸y xóc</t>
  </si>
  <si>
    <t>331125</t>
  </si>
  <si>
    <t>331128</t>
  </si>
  <si>
    <t>Xi m¨ng,thÐp</t>
  </si>
  <si>
    <t>331131</t>
  </si>
  <si>
    <t>331134</t>
  </si>
  <si>
    <t>331136</t>
  </si>
  <si>
    <t>C¸t, ®¸</t>
  </si>
  <si>
    <t>331140</t>
  </si>
  <si>
    <t>331145</t>
  </si>
  <si>
    <t>CN x¨ng dÇu VÜnh Yªn, VÜnh Phóc</t>
  </si>
  <si>
    <t>331151</t>
  </si>
  <si>
    <t>Cty TNHH ®Çu t­ XDTM §ång Xu©n</t>
  </si>
  <si>
    <t>331152</t>
  </si>
  <si>
    <t>331153</t>
  </si>
  <si>
    <t>DNTN SX vµ TM Xu©n Thêi</t>
  </si>
  <si>
    <t>331155</t>
  </si>
  <si>
    <t>Cty CP TV XD &amp; C.giao CN Th¨ng Long 12</t>
  </si>
  <si>
    <t>331156</t>
  </si>
  <si>
    <t>331157</t>
  </si>
  <si>
    <t>331158</t>
  </si>
  <si>
    <t>Cty TNHH l­íi thÐp hµn Hîp Lùc</t>
  </si>
  <si>
    <t>331160</t>
  </si>
  <si>
    <t>Cty TNHH th­¬ng m¹i H­¬ng Giang</t>
  </si>
  <si>
    <t>331201</t>
  </si>
  <si>
    <t>331208</t>
  </si>
  <si>
    <t>331223</t>
  </si>
  <si>
    <t>331239</t>
  </si>
  <si>
    <t>Cty TNHH TM - DV B×nh D­¬ng</t>
  </si>
  <si>
    <t>331244</t>
  </si>
  <si>
    <t>Cty TNHH KiÓm to¸n vµ ®Þnh gi¸ VN</t>
  </si>
  <si>
    <t>KiÓm to¸n</t>
  </si>
  <si>
    <t>331245</t>
  </si>
  <si>
    <t>CN Cty CP Vt­ tæng hîp VÜnh Phó t¹i VP</t>
  </si>
  <si>
    <t>331246</t>
  </si>
  <si>
    <t>Cty CP th­¬ng m¹i vµ dÞch vô LËp Ph­¬ng</t>
  </si>
  <si>
    <t>Sè d­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</si>
</sst>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"/>
    <numFmt numFmtId="167" formatCode="0.0000"/>
    <numFmt numFmtId="168" formatCode="0.000"/>
    <numFmt numFmtId="169" formatCode="0.0"/>
    <numFmt numFmtId="170" formatCode="0.0000000"/>
    <numFmt numFmtId="171" formatCode="0.000000"/>
    <numFmt numFmtId="172" formatCode="0.00000000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_);\(#,##0.0\)"/>
    <numFmt numFmtId="179" formatCode="#,##0.00_);\-#,##0.00"/>
    <numFmt numFmtId="180" formatCode="#,##0.0_);\-#,##0.0"/>
    <numFmt numFmtId="181" formatCode="#,##0_);\-#,##0"/>
    <numFmt numFmtId="182" formatCode="_(* #,##0.0_);_(* \(#,##0.0\);_(* &quot;-&quot;?_);_(@_)"/>
    <numFmt numFmtId="183" formatCode="#,##0.000"/>
    <numFmt numFmtId="184" formatCode="_(* #,##0.000_);_(* \(#,##0.000\);_(* &quot;-&quot;??_);_(@_)"/>
    <numFmt numFmtId="185" formatCode="_(* #,##0.0000_);_(* \(#,##0.0000\);_(* &quot;-&quot;??_);_(@_)"/>
    <numFmt numFmtId="186" formatCode="#,##0.0000000"/>
    <numFmt numFmtId="187" formatCode="#,##0.00000000"/>
    <numFmt numFmtId="188" formatCode="#,##0.000000000"/>
    <numFmt numFmtId="189" formatCode="0.0000000000"/>
    <numFmt numFmtId="190" formatCode="#,##0.0000000000"/>
    <numFmt numFmtId="191" formatCode="#,##0.000000000000"/>
    <numFmt numFmtId="192" formatCode="#,##0.0000"/>
    <numFmt numFmtId="193" formatCode="#,##0.00000"/>
    <numFmt numFmtId="194" formatCode="#,##0.000000"/>
    <numFmt numFmtId="195" formatCode="#,##0.00000000000"/>
    <numFmt numFmtId="196" formatCode="#,##0.0000000000000"/>
    <numFmt numFmtId="197" formatCode="#,##0.00000000000000"/>
  </numFmts>
  <fonts count="4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9"/>
      <name val=".VnTime"/>
      <family val="2"/>
    </font>
    <font>
      <sz val="9"/>
      <name val=".VnTime"/>
      <family val="2"/>
    </font>
    <font>
      <i/>
      <sz val="9"/>
      <name val=".VnTime"/>
      <family val="2"/>
    </font>
    <font>
      <sz val="9"/>
      <name val="Arial"/>
      <family val="0"/>
    </font>
    <font>
      <b/>
      <sz val="10"/>
      <name val=".VnTimeH"/>
      <family val="2"/>
    </font>
    <font>
      <i/>
      <sz val="12"/>
      <name val=".VnTime"/>
      <family val="2"/>
    </font>
    <font>
      <sz val="14"/>
      <name val=".VnTime"/>
      <family val="2"/>
    </font>
    <font>
      <b/>
      <sz val="9"/>
      <name val=".VnArialH"/>
      <family val="2"/>
    </font>
    <font>
      <b/>
      <sz val="14"/>
      <name val=".VnTimeH"/>
      <family val="2"/>
    </font>
    <font>
      <b/>
      <sz val="11"/>
      <name val=".VnTimeH"/>
      <family val="2"/>
    </font>
    <font>
      <sz val="10"/>
      <name val=".VnTime"/>
      <family val="2"/>
    </font>
    <font>
      <i/>
      <sz val="10"/>
      <name val=".VnTimeH"/>
      <family val="2"/>
    </font>
    <font>
      <i/>
      <sz val="10"/>
      <name val=".VnTime"/>
      <family val="2"/>
    </font>
    <font>
      <sz val="10"/>
      <name val=".VnTimeH"/>
      <family val="2"/>
    </font>
    <font>
      <b/>
      <sz val="12"/>
      <name val=".VnTime"/>
      <family val="2"/>
    </font>
    <font>
      <sz val="12"/>
      <name val=".VnTime"/>
      <family val="2"/>
    </font>
    <font>
      <b/>
      <sz val="13"/>
      <name val=".VnTimeH"/>
      <family val="2"/>
    </font>
    <font>
      <i/>
      <sz val="13"/>
      <name val=".VnTime"/>
      <family val="2"/>
    </font>
    <font>
      <sz val="12"/>
      <color indexed="8"/>
      <name val=".VnTime"/>
      <family val="2"/>
    </font>
    <font>
      <sz val="12"/>
      <name val=".VnTimeH"/>
      <family val="2"/>
    </font>
    <font>
      <sz val="13"/>
      <name val=".VnTime"/>
      <family val="2"/>
    </font>
    <font>
      <i/>
      <sz val="14"/>
      <name val=".VnTime"/>
      <family val="2"/>
    </font>
    <font>
      <b/>
      <sz val="12"/>
      <name val="Arial"/>
      <family val="2"/>
    </font>
    <font>
      <sz val="10"/>
      <color indexed="8"/>
      <name val="MS Sans Serif"/>
      <family val="0"/>
    </font>
    <font>
      <sz val="10"/>
      <color indexed="8"/>
      <name val=".VnTimeH"/>
      <family val="2"/>
    </font>
    <font>
      <sz val="11"/>
      <color indexed="8"/>
      <name val=".VnTime"/>
      <family val="2"/>
    </font>
    <font>
      <b/>
      <sz val="11"/>
      <color indexed="8"/>
      <name val=".VnTime"/>
      <family val="2"/>
    </font>
    <font>
      <b/>
      <sz val="9"/>
      <color indexed="8"/>
      <name val=".VnArialH"/>
      <family val="2"/>
    </font>
    <font>
      <b/>
      <i/>
      <sz val="11"/>
      <name val=".VnTime"/>
      <family val="2"/>
    </font>
    <font>
      <i/>
      <sz val="11"/>
      <color indexed="8"/>
      <name val=".VnTime"/>
      <family val="2"/>
    </font>
    <font>
      <i/>
      <sz val="10"/>
      <color indexed="8"/>
      <name val=".VnTime"/>
      <family val="2"/>
    </font>
    <font>
      <b/>
      <sz val="10"/>
      <color indexed="8"/>
      <name val=".VnTimeH"/>
      <family val="2"/>
    </font>
    <font>
      <sz val="10"/>
      <color indexed="8"/>
      <name val=".VnTime"/>
      <family val="2"/>
    </font>
    <font>
      <b/>
      <sz val="10"/>
      <color indexed="8"/>
      <name val=".VnTime"/>
      <family val="2"/>
    </font>
    <font>
      <i/>
      <sz val="12"/>
      <color indexed="8"/>
      <name val=".VnTime"/>
      <family val="2"/>
    </font>
    <font>
      <sz val="12"/>
      <name val="Arial"/>
      <family val="0"/>
    </font>
    <font>
      <b/>
      <sz val="14"/>
      <name val=".VnTime"/>
      <family val="2"/>
    </font>
    <font>
      <b/>
      <sz val="10"/>
      <name val="Arial"/>
      <family val="0"/>
    </font>
    <font>
      <b/>
      <sz val="11.1"/>
      <color indexed="8"/>
      <name val=".VnTime"/>
      <family val="0"/>
    </font>
    <font>
      <b/>
      <sz val="16"/>
      <color indexed="18"/>
      <name val=".VnTimeH"/>
      <family val="0"/>
    </font>
    <font>
      <sz val="14.1"/>
      <color indexed="8"/>
      <name val=".VnTime"/>
      <family val="0"/>
    </font>
    <font>
      <sz val="8"/>
      <name val="MS Sans Serif"/>
      <family val="0"/>
    </font>
    <font>
      <b/>
      <sz val="10.2"/>
      <color indexed="8"/>
      <name val=".VnTime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1" applyNumberFormat="0" applyAlignment="0" applyProtection="0"/>
    <xf numFmtId="0" fontId="26" fillId="0" borderId="2">
      <alignment horizontal="left" vertical="center"/>
      <protection/>
    </xf>
    <xf numFmtId="0" fontId="2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8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vertical="center"/>
    </xf>
    <xf numFmtId="3" fontId="18" fillId="0" borderId="4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vertical="center"/>
    </xf>
    <xf numFmtId="3" fontId="19" fillId="0" borderId="5" xfId="0" applyNumberFormat="1" applyFont="1" applyBorder="1" applyAlignment="1">
      <alignment vertical="center"/>
    </xf>
    <xf numFmtId="0" fontId="18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vertical="center"/>
    </xf>
    <xf numFmtId="3" fontId="18" fillId="0" borderId="5" xfId="0" applyNumberFormat="1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3" fontId="18" fillId="0" borderId="6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1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vertical="center"/>
    </xf>
    <xf numFmtId="3" fontId="19" fillId="0" borderId="7" xfId="0" applyNumberFormat="1" applyFont="1" applyBorder="1" applyAlignment="1">
      <alignment vertical="center"/>
    </xf>
    <xf numFmtId="3" fontId="22" fillId="0" borderId="5" xfId="0" applyNumberFormat="1" applyFont="1" applyBorder="1" applyAlignment="1">
      <alignment vertical="center"/>
    </xf>
    <xf numFmtId="0" fontId="19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vertical="center"/>
    </xf>
    <xf numFmtId="3" fontId="19" fillId="0" borderId="6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Continuous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41" fontId="10" fillId="0" borderId="0" xfId="0" applyNumberFormat="1" applyFont="1" applyBorder="1" applyAlignment="1">
      <alignment vertical="center"/>
    </xf>
    <xf numFmtId="37" fontId="19" fillId="0" borderId="5" xfId="0" applyNumberFormat="1" applyFont="1" applyBorder="1" applyAlignment="1">
      <alignment vertical="center"/>
    </xf>
    <xf numFmtId="0" fontId="28" fillId="0" borderId="0" xfId="23" applyFont="1" applyAlignment="1">
      <alignment horizontal="centerContinuous" vertical="center"/>
      <protection/>
    </xf>
    <xf numFmtId="0" fontId="29" fillId="0" borderId="0" xfId="23" applyNumberFormat="1" applyFont="1" applyFill="1" applyBorder="1" applyAlignment="1" applyProtection="1">
      <alignment horizontal="centerContinuous" vertical="center"/>
      <protection/>
    </xf>
    <xf numFmtId="0" fontId="30" fillId="0" borderId="0" xfId="23" applyFont="1" applyAlignment="1">
      <alignment horizontal="left" vertical="center"/>
      <protection/>
    </xf>
    <xf numFmtId="0" fontId="29" fillId="0" borderId="0" xfId="23" applyNumberFormat="1" applyFont="1" applyFill="1" applyBorder="1" applyAlignment="1" applyProtection="1">
      <alignment vertical="center"/>
      <protection/>
    </xf>
    <xf numFmtId="0" fontId="31" fillId="0" borderId="0" xfId="23" applyNumberFormat="1" applyFont="1" applyFill="1" applyBorder="1" applyAlignment="1" applyProtection="1">
      <alignment horizontal="centerContinuous" vertical="center"/>
      <protection/>
    </xf>
    <xf numFmtId="0" fontId="31" fillId="0" borderId="0" xfId="23" applyNumberFormat="1" applyFont="1" applyFill="1" applyBorder="1" applyAlignment="1" applyProtection="1">
      <alignment horizontal="center" vertical="center"/>
      <protection/>
    </xf>
    <xf numFmtId="0" fontId="12" fillId="0" borderId="0" xfId="23" applyFont="1" applyAlignment="1">
      <alignment horizontal="centerContinuous" vertical="center"/>
      <protection/>
    </xf>
    <xf numFmtId="0" fontId="32" fillId="0" borderId="0" xfId="23" applyFont="1" applyAlignment="1">
      <alignment horizontal="centerContinuous" vertical="center"/>
      <protection/>
    </xf>
    <xf numFmtId="0" fontId="33" fillId="0" borderId="0" xfId="23" applyNumberFormat="1" applyFont="1" applyFill="1" applyBorder="1" applyAlignment="1" applyProtection="1">
      <alignment horizontal="centerContinuous" vertical="center"/>
      <protection/>
    </xf>
    <xf numFmtId="0" fontId="34" fillId="0" borderId="0" xfId="23" applyNumberFormat="1" applyFont="1" applyFill="1" applyBorder="1" applyAlignment="1" applyProtection="1">
      <alignment horizontal="right" vertical="center"/>
      <protection/>
    </xf>
    <xf numFmtId="0" fontId="35" fillId="0" borderId="3" xfId="23" applyNumberFormat="1" applyFont="1" applyFill="1" applyBorder="1" applyAlignment="1" applyProtection="1">
      <alignment horizontal="centerContinuous" vertical="center"/>
      <protection/>
    </xf>
    <xf numFmtId="0" fontId="35" fillId="0" borderId="0" xfId="23" applyNumberFormat="1" applyFont="1" applyFill="1" applyBorder="1" applyAlignment="1" applyProtection="1">
      <alignment horizontal="center" vertical="center"/>
      <protection/>
    </xf>
    <xf numFmtId="0" fontId="35" fillId="0" borderId="3" xfId="23" applyNumberFormat="1" applyFont="1" applyFill="1" applyBorder="1" applyAlignment="1" applyProtection="1">
      <alignment horizontal="center" vertical="center"/>
      <protection/>
    </xf>
    <xf numFmtId="0" fontId="14" fillId="0" borderId="5" xfId="0" applyFont="1" applyBorder="1" applyAlignment="1">
      <alignment horizontal="center" vertical="center"/>
    </xf>
    <xf numFmtId="0" fontId="36" fillId="0" borderId="5" xfId="23" applyFont="1" applyBorder="1" applyAlignment="1">
      <alignment vertical="center"/>
      <protection/>
    </xf>
    <xf numFmtId="3" fontId="36" fillId="0" borderId="7" xfId="23" applyFont="1" applyFill="1" applyBorder="1" applyAlignment="1">
      <alignment horizontal="right" vertical="center"/>
      <protection/>
    </xf>
    <xf numFmtId="3" fontId="36" fillId="0" borderId="5" xfId="23" applyNumberFormat="1" applyFont="1" applyFill="1" applyBorder="1" applyAlignment="1" applyProtection="1">
      <alignment vertical="center"/>
      <protection/>
    </xf>
    <xf numFmtId="0" fontId="36" fillId="0" borderId="0" xfId="23" applyNumberFormat="1" applyFont="1" applyFill="1" applyBorder="1" applyAlignment="1" applyProtection="1">
      <alignment vertical="center"/>
      <protection/>
    </xf>
    <xf numFmtId="3" fontId="36" fillId="0" borderId="5" xfId="23" applyFont="1" applyFill="1" applyBorder="1" applyAlignment="1">
      <alignment horizontal="right" vertical="center"/>
      <protection/>
    </xf>
    <xf numFmtId="3" fontId="36" fillId="0" borderId="8" xfId="23" applyNumberFormat="1" applyFont="1" applyFill="1" applyBorder="1" applyAlignment="1" applyProtection="1">
      <alignment vertical="center"/>
      <protection/>
    </xf>
    <xf numFmtId="0" fontId="36" fillId="0" borderId="8" xfId="23" applyFont="1" applyBorder="1" applyAlignment="1">
      <alignment vertical="center"/>
      <protection/>
    </xf>
    <xf numFmtId="3" fontId="36" fillId="0" borderId="8" xfId="23" applyFont="1" applyFill="1" applyBorder="1" applyAlignment="1">
      <alignment horizontal="right" vertical="center"/>
      <protection/>
    </xf>
    <xf numFmtId="0" fontId="36" fillId="0" borderId="8" xfId="23" applyNumberFormat="1" applyFont="1" applyFill="1" applyBorder="1" applyAlignment="1" applyProtection="1">
      <alignment horizontal="center" vertical="center"/>
      <protection/>
    </xf>
    <xf numFmtId="0" fontId="36" fillId="0" borderId="8" xfId="23" applyNumberFormat="1" applyFont="1" applyFill="1" applyBorder="1" applyAlignment="1" applyProtection="1">
      <alignment vertical="center"/>
      <protection/>
    </xf>
    <xf numFmtId="0" fontId="37" fillId="0" borderId="3" xfId="23" applyNumberFormat="1" applyFont="1" applyFill="1" applyBorder="1" applyAlignment="1" applyProtection="1">
      <alignment horizontal="centerContinuous" vertical="center"/>
      <protection/>
    </xf>
    <xf numFmtId="0" fontId="37" fillId="0" borderId="3" xfId="23" applyNumberFormat="1" applyFont="1" applyFill="1" applyBorder="1" applyAlignment="1" applyProtection="1">
      <alignment vertical="center"/>
      <protection/>
    </xf>
    <xf numFmtId="3" fontId="37" fillId="0" borderId="3" xfId="23" applyNumberFormat="1" applyFont="1" applyFill="1" applyBorder="1" applyAlignment="1" applyProtection="1">
      <alignment vertical="center"/>
      <protection/>
    </xf>
    <xf numFmtId="0" fontId="37" fillId="0" borderId="0" xfId="23" applyNumberFormat="1" applyFont="1" applyFill="1" applyBorder="1" applyAlignment="1" applyProtection="1">
      <alignment vertical="center"/>
      <protection/>
    </xf>
    <xf numFmtId="0" fontId="29" fillId="0" borderId="0" xfId="23" applyNumberFormat="1" applyFont="1" applyFill="1" applyBorder="1" applyAlignment="1" applyProtection="1">
      <alignment horizontal="center" vertical="center"/>
      <protection/>
    </xf>
    <xf numFmtId="3" fontId="29" fillId="0" borderId="0" xfId="23" applyNumberFormat="1" applyFont="1" applyFill="1" applyBorder="1" applyAlignment="1" applyProtection="1">
      <alignment vertical="center"/>
      <protection/>
    </xf>
    <xf numFmtId="0" fontId="38" fillId="0" borderId="0" xfId="23" applyNumberFormat="1" applyFont="1" applyFill="1" applyBorder="1" applyAlignment="1" applyProtection="1">
      <alignment horizontal="center" vertical="center"/>
      <protection/>
    </xf>
    <xf numFmtId="165" fontId="29" fillId="0" borderId="0" xfId="15" applyNumberFormat="1" applyFont="1" applyFill="1" applyBorder="1" applyAlignment="1" applyProtection="1">
      <alignment vertical="center"/>
      <protection/>
    </xf>
    <xf numFmtId="0" fontId="30" fillId="0" borderId="0" xfId="23" applyNumberFormat="1" applyFont="1" applyFill="1" applyBorder="1" applyAlignment="1" applyProtection="1">
      <alignment horizontal="centerContinuous" vertical="center"/>
      <protection/>
    </xf>
    <xf numFmtId="0" fontId="30" fillId="0" borderId="0" xfId="23" applyNumberFormat="1" applyFont="1" applyFill="1" applyBorder="1" applyAlignment="1" applyProtection="1">
      <alignment horizontal="center" vertical="center"/>
      <protection/>
    </xf>
    <xf numFmtId="3" fontId="30" fillId="0" borderId="0" xfId="23" applyNumberFormat="1" applyFont="1" applyFill="1" applyBorder="1" applyAlignment="1" applyProtection="1">
      <alignment vertical="center"/>
      <protection/>
    </xf>
    <xf numFmtId="3" fontId="22" fillId="0" borderId="6" xfId="0" applyNumberFormat="1" applyFont="1" applyBorder="1" applyAlignment="1">
      <alignment vertical="center"/>
    </xf>
    <xf numFmtId="3" fontId="19" fillId="0" borderId="9" xfId="0" applyNumberFormat="1" applyFont="1" applyBorder="1" applyAlignment="1">
      <alignment vertical="center"/>
    </xf>
    <xf numFmtId="3" fontId="19" fillId="0" borderId="10" xfId="0" applyNumberFormat="1" applyFont="1" applyBorder="1" applyAlignment="1">
      <alignment vertical="center"/>
    </xf>
    <xf numFmtId="37" fontId="19" fillId="0" borderId="9" xfId="0" applyNumberFormat="1" applyFont="1" applyBorder="1" applyAlignment="1">
      <alignment vertical="center"/>
    </xf>
    <xf numFmtId="37" fontId="19" fillId="0" borderId="10" xfId="0" applyNumberFormat="1" applyFont="1" applyBorder="1" applyAlignment="1">
      <alignment vertical="center"/>
    </xf>
    <xf numFmtId="3" fontId="22" fillId="0" borderId="9" xfId="0" applyNumberFormat="1" applyFont="1" applyBorder="1" applyAlignment="1">
      <alignment vertical="center"/>
    </xf>
    <xf numFmtId="3" fontId="22" fillId="0" borderId="1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0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vertical="center"/>
    </xf>
    <xf numFmtId="0" fontId="42" fillId="0" borderId="0" xfId="0" applyAlignment="1">
      <alignment horizontal="left" vertical="center"/>
    </xf>
    <xf numFmtId="0" fontId="27" fillId="0" borderId="0" xfId="24">
      <alignment/>
      <protection/>
    </xf>
    <xf numFmtId="0" fontId="43" fillId="0" borderId="0" xfId="24" applyAlignment="1">
      <alignment horizontal="centerContinuous" vertical="center"/>
      <protection/>
    </xf>
    <xf numFmtId="0" fontId="27" fillId="0" borderId="0" xfId="24" applyAlignment="1">
      <alignment horizontal="centerContinuous" vertical="center"/>
      <protection/>
    </xf>
    <xf numFmtId="0" fontId="44" fillId="0" borderId="0" xfId="24" applyAlignment="1">
      <alignment horizontal="centerContinuous" vertical="center"/>
      <protection/>
    </xf>
    <xf numFmtId="0" fontId="34" fillId="0" borderId="0" xfId="24" applyFont="1" applyAlignment="1">
      <alignment horizontal="centerContinuous" vertical="center"/>
      <protection/>
    </xf>
    <xf numFmtId="0" fontId="36" fillId="0" borderId="0" xfId="24" applyFont="1">
      <alignment/>
      <protection/>
    </xf>
    <xf numFmtId="0" fontId="46" fillId="0" borderId="3" xfId="24" applyFont="1" applyBorder="1">
      <alignment horizontal="center" vertical="center"/>
      <protection/>
    </xf>
    <xf numFmtId="0" fontId="46" fillId="2" borderId="3" xfId="24" applyFont="1" applyFill="1" applyBorder="1" applyAlignment="1">
      <alignment horizontal="center" vertical="center"/>
      <protection/>
    </xf>
    <xf numFmtId="0" fontId="46" fillId="2" borderId="3" xfId="24" applyFont="1" applyFill="1" applyBorder="1">
      <alignment horizontal="center" vertical="center"/>
      <protection/>
    </xf>
    <xf numFmtId="0" fontId="36" fillId="0" borderId="7" xfId="24" applyBorder="1">
      <alignment vertical="center"/>
      <protection/>
    </xf>
    <xf numFmtId="0" fontId="36" fillId="0" borderId="7" xfId="24" applyFont="1" applyBorder="1">
      <alignment vertical="center"/>
      <protection/>
    </xf>
    <xf numFmtId="3" fontId="36" fillId="0" borderId="7" xfId="24" applyNumberFormat="1" applyFont="1" applyFill="1" applyBorder="1" applyAlignment="1" applyProtection="1">
      <alignment vertical="center"/>
      <protection/>
    </xf>
    <xf numFmtId="0" fontId="36" fillId="0" borderId="5" xfId="24" applyBorder="1">
      <alignment vertical="center"/>
      <protection/>
    </xf>
    <xf numFmtId="0" fontId="36" fillId="0" borderId="5" xfId="24" applyFont="1" applyBorder="1">
      <alignment vertical="center"/>
      <protection/>
    </xf>
    <xf numFmtId="3" fontId="36" fillId="0" borderId="5" xfId="24" applyNumberFormat="1" applyFont="1" applyFill="1" applyBorder="1" applyAlignment="1" applyProtection="1">
      <alignment vertical="center"/>
      <protection/>
    </xf>
    <xf numFmtId="0" fontId="36" fillId="0" borderId="8" xfId="24" applyBorder="1">
      <alignment vertical="center"/>
      <protection/>
    </xf>
    <xf numFmtId="0" fontId="36" fillId="0" borderId="8" xfId="24" applyFont="1" applyBorder="1">
      <alignment vertical="center"/>
      <protection/>
    </xf>
    <xf numFmtId="3" fontId="36" fillId="0" borderId="8" xfId="24" applyNumberFormat="1" applyFont="1" applyFill="1" applyBorder="1" applyAlignment="1" applyProtection="1">
      <alignment vertical="center"/>
      <protection/>
    </xf>
    <xf numFmtId="0" fontId="37" fillId="0" borderId="3" xfId="24" applyFont="1" applyBorder="1">
      <alignment vertical="center"/>
      <protection/>
    </xf>
    <xf numFmtId="0" fontId="37" fillId="0" borderId="3" xfId="24" applyFont="1" applyBorder="1" applyAlignment="1">
      <alignment horizontal="center" vertical="center"/>
      <protection/>
    </xf>
    <xf numFmtId="3" fontId="37" fillId="0" borderId="3" xfId="24" applyNumberFormat="1" applyFont="1" applyFill="1" applyBorder="1" applyAlignment="1" applyProtection="1">
      <alignment vertical="center"/>
      <protection/>
    </xf>
    <xf numFmtId="0" fontId="27" fillId="0" borderId="3" xfId="24" applyBorder="1">
      <alignment/>
      <protection/>
    </xf>
    <xf numFmtId="3" fontId="37" fillId="0" borderId="3" xfId="24" applyNumberFormat="1" applyFont="1" applyBorder="1" applyAlignment="1">
      <alignment horizontal="center" vertical="center"/>
      <protection/>
    </xf>
    <xf numFmtId="0" fontId="19" fillId="0" borderId="0" xfId="0" applyFont="1" applyAlignment="1">
      <alignment horizontal="left" vertical="center" wrapText="1"/>
    </xf>
    <xf numFmtId="0" fontId="35" fillId="0" borderId="12" xfId="23" applyNumberFormat="1" applyFont="1" applyFill="1" applyBorder="1" applyAlignment="1" applyProtection="1">
      <alignment horizontal="center" vertical="center"/>
      <protection/>
    </xf>
    <xf numFmtId="0" fontId="35" fillId="0" borderId="13" xfId="23" applyNumberFormat="1" applyFont="1" applyFill="1" applyBorder="1" applyAlignment="1" applyProtection="1">
      <alignment horizontal="center" vertical="center"/>
      <protection/>
    </xf>
    <xf numFmtId="0" fontId="35" fillId="0" borderId="12" xfId="2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46" fillId="0" borderId="14" xfId="24" applyFont="1" applyBorder="1" applyAlignment="1">
      <alignment horizontal="center" vertical="center" wrapText="1"/>
      <protection/>
    </xf>
    <xf numFmtId="0" fontId="46" fillId="0" borderId="15" xfId="24" applyFont="1" applyBorder="1" applyAlignment="1">
      <alignment horizontal="center" vertical="center" wrapText="1"/>
      <protection/>
    </xf>
    <xf numFmtId="0" fontId="46" fillId="0" borderId="12" xfId="24" applyFont="1" applyBorder="1" applyAlignment="1">
      <alignment horizontal="center" vertical="center"/>
      <protection/>
    </xf>
    <xf numFmtId="0" fontId="46" fillId="0" borderId="13" xfId="24" applyFont="1" applyBorder="1" applyAlignment="1">
      <alignment horizontal="center" vertical="center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ader1" xfId="20"/>
    <cellStyle name="Header2" xfId="21"/>
    <cellStyle name="Hyperlink" xfId="22"/>
    <cellStyle name="Normal_131pt" xfId="23"/>
    <cellStyle name="Normal_331 - Q1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E56"/>
  <sheetViews>
    <sheetView tabSelected="1" workbookViewId="0" topLeftCell="A1">
      <selection activeCell="D44" sqref="D44"/>
    </sheetView>
  </sheetViews>
  <sheetFormatPr defaultColWidth="9.140625" defaultRowHeight="12.75"/>
  <cols>
    <col min="1" max="1" width="4.7109375" style="13" customWidth="1"/>
    <col min="2" max="2" width="40.7109375" style="13" customWidth="1"/>
    <col min="3" max="3" width="7.140625" style="12" customWidth="1"/>
    <col min="4" max="4" width="20.7109375" style="13" customWidth="1"/>
    <col min="5" max="5" width="21.8515625" style="13" customWidth="1"/>
    <col min="6" max="16384" width="9.140625" style="13" customWidth="1"/>
  </cols>
  <sheetData>
    <row r="1" spans="1:5" s="4" customFormat="1" ht="12">
      <c r="A1" s="1"/>
      <c r="B1" s="2"/>
      <c r="C1" s="3"/>
      <c r="E1" s="5" t="s">
        <v>0</v>
      </c>
    </row>
    <row r="2" spans="1:5" s="4" customFormat="1" ht="12">
      <c r="A2" s="6"/>
      <c r="B2" s="7"/>
      <c r="C2" s="7"/>
      <c r="D2" s="7"/>
      <c r="E2" s="8" t="s">
        <v>1</v>
      </c>
    </row>
    <row r="3" spans="1:5" s="4" customFormat="1" ht="12">
      <c r="A3" s="6"/>
      <c r="B3" s="9"/>
      <c r="C3" s="9"/>
      <c r="D3" s="9"/>
      <c r="E3" s="8" t="s">
        <v>2</v>
      </c>
    </row>
    <row r="4" spans="1:5" s="4" customFormat="1" ht="9.75" customHeight="1">
      <c r="A4" s="6"/>
      <c r="B4" s="9"/>
      <c r="C4" s="9"/>
      <c r="D4" s="9"/>
      <c r="E4" s="9"/>
    </row>
    <row r="5" spans="1:2" ht="18.75">
      <c r="A5" s="10" t="s">
        <v>3</v>
      </c>
      <c r="B5" s="11"/>
    </row>
    <row r="6" spans="1:2" ht="18.75">
      <c r="A6" s="14" t="s">
        <v>4</v>
      </c>
      <c r="B6" s="11"/>
    </row>
    <row r="7" spans="1:3" s="4" customFormat="1" ht="9.75" customHeight="1">
      <c r="A7" s="14"/>
      <c r="B7" s="15"/>
      <c r="C7" s="3"/>
    </row>
    <row r="8" spans="1:5" ht="20.25">
      <c r="A8" s="16" t="s">
        <v>5</v>
      </c>
      <c r="B8" s="17"/>
      <c r="C8" s="17"/>
      <c r="D8" s="17"/>
      <c r="E8" s="17"/>
    </row>
    <row r="9" spans="1:5" s="20" customFormat="1" ht="16.5">
      <c r="A9" s="18" t="s">
        <v>169</v>
      </c>
      <c r="B9" s="19"/>
      <c r="C9" s="19"/>
      <c r="D9" s="19"/>
      <c r="E9" s="19"/>
    </row>
    <row r="10" spans="1:2" ht="18" customHeight="1">
      <c r="A10" s="21" t="s">
        <v>6</v>
      </c>
      <c r="B10" s="22"/>
    </row>
    <row r="11" spans="1:3" s="20" customFormat="1" ht="15" customHeight="1">
      <c r="A11" s="23" t="s">
        <v>7</v>
      </c>
      <c r="B11" s="24"/>
      <c r="C11" s="24"/>
    </row>
    <row r="12" spans="1:5" s="26" customFormat="1" ht="34.5" customHeight="1">
      <c r="A12" s="25" t="s">
        <v>8</v>
      </c>
      <c r="B12" s="25" t="s">
        <v>9</v>
      </c>
      <c r="C12" s="25" t="s">
        <v>10</v>
      </c>
      <c r="D12" s="25" t="s">
        <v>81</v>
      </c>
      <c r="E12" s="25" t="s">
        <v>170</v>
      </c>
    </row>
    <row r="13" spans="1:5" s="30" customFormat="1" ht="18" customHeight="1">
      <c r="A13" s="27" t="s">
        <v>11</v>
      </c>
      <c r="B13" s="28" t="s">
        <v>12</v>
      </c>
      <c r="C13" s="27">
        <v>100</v>
      </c>
      <c r="D13" s="29">
        <f>SUM(D14:D18)</f>
        <v>58144537939</v>
      </c>
      <c r="E13" s="29">
        <f>SUM(E14:E18)</f>
        <v>56338444425</v>
      </c>
    </row>
    <row r="14" spans="1:5" s="30" customFormat="1" ht="18" customHeight="1">
      <c r="A14" s="31">
        <v>1</v>
      </c>
      <c r="B14" s="32" t="s">
        <v>13</v>
      </c>
      <c r="C14" s="31">
        <v>110</v>
      </c>
      <c r="D14" s="33">
        <v>1500392055</v>
      </c>
      <c r="E14" s="33">
        <v>1800833583</v>
      </c>
    </row>
    <row r="15" spans="1:5" s="30" customFormat="1" ht="18" customHeight="1">
      <c r="A15" s="31">
        <v>2</v>
      </c>
      <c r="B15" s="32" t="s">
        <v>14</v>
      </c>
      <c r="C15" s="31">
        <v>120</v>
      </c>
      <c r="D15" s="33"/>
      <c r="E15" s="33"/>
    </row>
    <row r="16" spans="1:5" s="30" customFormat="1" ht="18" customHeight="1">
      <c r="A16" s="31">
        <v>3</v>
      </c>
      <c r="B16" s="32" t="s">
        <v>15</v>
      </c>
      <c r="C16" s="31">
        <v>130</v>
      </c>
      <c r="D16" s="33">
        <v>4881535772</v>
      </c>
      <c r="E16" s="33">
        <v>2439560354</v>
      </c>
    </row>
    <row r="17" spans="1:5" s="30" customFormat="1" ht="18" customHeight="1">
      <c r="A17" s="31">
        <v>4</v>
      </c>
      <c r="B17" s="32" t="s">
        <v>16</v>
      </c>
      <c r="C17" s="31">
        <v>140</v>
      </c>
      <c r="D17" s="33">
        <v>50750522850</v>
      </c>
      <c r="E17" s="33">
        <v>50291406161</v>
      </c>
    </row>
    <row r="18" spans="1:5" s="30" customFormat="1" ht="18" customHeight="1">
      <c r="A18" s="31">
        <v>5</v>
      </c>
      <c r="B18" s="32" t="s">
        <v>17</v>
      </c>
      <c r="C18" s="31">
        <v>150</v>
      </c>
      <c r="D18" s="33">
        <v>1012087262</v>
      </c>
      <c r="E18" s="33">
        <v>1806644327</v>
      </c>
    </row>
    <row r="19" spans="1:5" s="30" customFormat="1" ht="18" customHeight="1">
      <c r="A19" s="34" t="s">
        <v>18</v>
      </c>
      <c r="B19" s="35" t="s">
        <v>19</v>
      </c>
      <c r="C19" s="34">
        <v>200</v>
      </c>
      <c r="D19" s="36">
        <f>D20+D21+D26+D27+D28</f>
        <v>18092814854</v>
      </c>
      <c r="E19" s="36">
        <v>18633375867</v>
      </c>
    </row>
    <row r="20" spans="1:5" s="30" customFormat="1" ht="18" customHeight="1">
      <c r="A20" s="31">
        <v>1</v>
      </c>
      <c r="B20" s="32" t="s">
        <v>20</v>
      </c>
      <c r="C20" s="31">
        <v>210</v>
      </c>
      <c r="D20" s="33"/>
      <c r="E20" s="33"/>
    </row>
    <row r="21" spans="1:5" s="30" customFormat="1" ht="18" customHeight="1">
      <c r="A21" s="31">
        <v>2</v>
      </c>
      <c r="B21" s="32" t="s">
        <v>21</v>
      </c>
      <c r="C21" s="31">
        <v>220</v>
      </c>
      <c r="D21" s="33">
        <f>SUM(D22:D25)</f>
        <v>17119977679</v>
      </c>
      <c r="E21" s="33">
        <f>SUM(E22:E25)</f>
        <v>17109913583</v>
      </c>
    </row>
    <row r="22" spans="1:5" s="30" customFormat="1" ht="18" customHeight="1">
      <c r="A22" s="31"/>
      <c r="B22" s="32" t="s">
        <v>22</v>
      </c>
      <c r="C22" s="37">
        <v>221</v>
      </c>
      <c r="D22" s="33">
        <v>14573989937</v>
      </c>
      <c r="E22" s="33">
        <v>14450912540</v>
      </c>
    </row>
    <row r="23" spans="1:5" s="30" customFormat="1" ht="18" customHeight="1">
      <c r="A23" s="31"/>
      <c r="B23" s="32" t="s">
        <v>23</v>
      </c>
      <c r="C23" s="37">
        <v>224</v>
      </c>
      <c r="D23" s="33">
        <v>300000000</v>
      </c>
      <c r="E23" s="33">
        <v>300000000</v>
      </c>
    </row>
    <row r="24" spans="1:5" s="30" customFormat="1" ht="18" customHeight="1">
      <c r="A24" s="31"/>
      <c r="B24" s="32" t="s">
        <v>24</v>
      </c>
      <c r="C24" s="37">
        <v>227</v>
      </c>
      <c r="D24" s="33"/>
      <c r="E24" s="33"/>
    </row>
    <row r="25" spans="1:5" s="30" customFormat="1" ht="18" customHeight="1">
      <c r="A25" s="31"/>
      <c r="B25" s="32" t="s">
        <v>25</v>
      </c>
      <c r="C25" s="37">
        <v>230</v>
      </c>
      <c r="D25" s="33">
        <v>2245987742</v>
      </c>
      <c r="E25" s="33">
        <v>2359001043</v>
      </c>
    </row>
    <row r="26" spans="1:5" s="30" customFormat="1" ht="18" customHeight="1">
      <c r="A26" s="31">
        <v>3</v>
      </c>
      <c r="B26" s="32" t="s">
        <v>26</v>
      </c>
      <c r="C26" s="31">
        <v>240</v>
      </c>
      <c r="D26" s="33"/>
      <c r="E26" s="33"/>
    </row>
    <row r="27" spans="1:5" s="30" customFormat="1" ht="18" customHeight="1">
      <c r="A27" s="31">
        <v>4</v>
      </c>
      <c r="B27" s="32" t="s">
        <v>27</v>
      </c>
      <c r="C27" s="31">
        <v>250</v>
      </c>
      <c r="D27" s="33"/>
      <c r="E27" s="33"/>
    </row>
    <row r="28" spans="1:5" s="30" customFormat="1" ht="18" customHeight="1">
      <c r="A28" s="31">
        <v>5</v>
      </c>
      <c r="B28" s="32" t="s">
        <v>28</v>
      </c>
      <c r="C28" s="31">
        <v>260</v>
      </c>
      <c r="D28" s="33">
        <f>1272837175-300000000</f>
        <v>972837175</v>
      </c>
      <c r="E28" s="33">
        <v>1523462284</v>
      </c>
    </row>
    <row r="29" spans="1:5" s="30" customFormat="1" ht="18" customHeight="1">
      <c r="A29" s="34" t="s">
        <v>29</v>
      </c>
      <c r="B29" s="38" t="s">
        <v>30</v>
      </c>
      <c r="C29" s="34">
        <v>270</v>
      </c>
      <c r="D29" s="36">
        <f>+D19+D13</f>
        <v>76237352793</v>
      </c>
      <c r="E29" s="36">
        <f>+E19+E13</f>
        <v>74971820292</v>
      </c>
    </row>
    <row r="30" spans="1:5" s="30" customFormat="1" ht="18" customHeight="1">
      <c r="A30" s="34" t="s">
        <v>31</v>
      </c>
      <c r="B30" s="35" t="s">
        <v>32</v>
      </c>
      <c r="C30" s="34">
        <v>300</v>
      </c>
      <c r="D30" s="36">
        <f>D31+D32+D33</f>
        <v>53959316719</v>
      </c>
      <c r="E30" s="36">
        <f>E31+E32+E33</f>
        <v>52544607460</v>
      </c>
    </row>
    <row r="31" spans="1:5" s="30" customFormat="1" ht="18" customHeight="1">
      <c r="A31" s="31">
        <v>1</v>
      </c>
      <c r="B31" s="32" t="s">
        <v>33</v>
      </c>
      <c r="C31" s="31">
        <v>310</v>
      </c>
      <c r="D31" s="33">
        <v>53939316719</v>
      </c>
      <c r="E31" s="33">
        <v>52524607460</v>
      </c>
    </row>
    <row r="32" spans="1:5" s="30" customFormat="1" ht="18" customHeight="1">
      <c r="A32" s="31">
        <v>2</v>
      </c>
      <c r="B32" s="32" t="s">
        <v>34</v>
      </c>
      <c r="C32" s="31">
        <v>320</v>
      </c>
      <c r="D32" s="33"/>
      <c r="E32" s="33"/>
    </row>
    <row r="33" spans="1:5" s="30" customFormat="1" ht="18" customHeight="1">
      <c r="A33" s="31">
        <v>3</v>
      </c>
      <c r="B33" s="32" t="s">
        <v>35</v>
      </c>
      <c r="C33" s="31">
        <v>330</v>
      </c>
      <c r="D33" s="33">
        <v>20000000</v>
      </c>
      <c r="E33" s="33">
        <v>20000000</v>
      </c>
    </row>
    <row r="34" spans="1:5" s="30" customFormat="1" ht="18" customHeight="1">
      <c r="A34" s="34" t="s">
        <v>36</v>
      </c>
      <c r="B34" s="35" t="s">
        <v>37</v>
      </c>
      <c r="C34" s="34">
        <v>400</v>
      </c>
      <c r="D34" s="36">
        <f>D35+D42</f>
        <v>22278036074</v>
      </c>
      <c r="E34" s="36">
        <f>E35+E42</f>
        <v>22427212832</v>
      </c>
    </row>
    <row r="35" spans="1:5" s="30" customFormat="1" ht="18" customHeight="1">
      <c r="A35" s="31">
        <v>1</v>
      </c>
      <c r="B35" s="32" t="s">
        <v>38</v>
      </c>
      <c r="C35" s="31">
        <v>410</v>
      </c>
      <c r="D35" s="33">
        <f>SUM(D36:D41)</f>
        <v>22263736074</v>
      </c>
      <c r="E35" s="33">
        <f>SUM(E36:E41)</f>
        <v>22219139225</v>
      </c>
    </row>
    <row r="36" spans="1:5" s="30" customFormat="1" ht="18" customHeight="1">
      <c r="A36" s="31"/>
      <c r="B36" s="32" t="s">
        <v>39</v>
      </c>
      <c r="C36" s="37">
        <v>411</v>
      </c>
      <c r="D36" s="33">
        <v>19914000000</v>
      </c>
      <c r="E36" s="33">
        <v>20667500000</v>
      </c>
    </row>
    <row r="37" spans="1:5" s="30" customFormat="1" ht="18" customHeight="1">
      <c r="A37" s="31"/>
      <c r="B37" s="32" t="s">
        <v>40</v>
      </c>
      <c r="C37" s="37">
        <v>412</v>
      </c>
      <c r="D37" s="33"/>
      <c r="E37" s="33"/>
    </row>
    <row r="38" spans="1:5" s="30" customFormat="1" ht="18" customHeight="1">
      <c r="A38" s="31"/>
      <c r="B38" s="32" t="s">
        <v>41</v>
      </c>
      <c r="C38" s="37">
        <v>414</v>
      </c>
      <c r="D38" s="33"/>
      <c r="E38" s="33"/>
    </row>
    <row r="39" spans="1:5" s="30" customFormat="1" ht="18" customHeight="1">
      <c r="A39" s="31"/>
      <c r="B39" s="32" t="s">
        <v>42</v>
      </c>
      <c r="C39" s="37">
        <v>417</v>
      </c>
      <c r="D39" s="33"/>
      <c r="E39" s="33">
        <v>447277546</v>
      </c>
    </row>
    <row r="40" spans="1:5" s="30" customFormat="1" ht="18" customHeight="1">
      <c r="A40" s="31"/>
      <c r="B40" s="32" t="s">
        <v>43</v>
      </c>
      <c r="C40" s="37">
        <v>418</v>
      </c>
      <c r="D40" s="33"/>
      <c r="E40" s="33">
        <v>118486804</v>
      </c>
    </row>
    <row r="41" spans="1:5" s="30" customFormat="1" ht="18" customHeight="1">
      <c r="A41" s="31"/>
      <c r="B41" s="32" t="s">
        <v>44</v>
      </c>
      <c r="C41" s="37">
        <v>420</v>
      </c>
      <c r="D41" s="33">
        <v>2349736074</v>
      </c>
      <c r="E41" s="33">
        <v>985874875</v>
      </c>
    </row>
    <row r="42" spans="1:5" s="30" customFormat="1" ht="18" customHeight="1">
      <c r="A42" s="31">
        <v>2</v>
      </c>
      <c r="B42" s="32" t="s">
        <v>45</v>
      </c>
      <c r="C42" s="31">
        <v>430</v>
      </c>
      <c r="D42" s="33">
        <f>SUM(D43)</f>
        <v>14300000</v>
      </c>
      <c r="E42" s="33">
        <f>SUM(E43)</f>
        <v>208073607</v>
      </c>
    </row>
    <row r="43" spans="1:5" s="30" customFormat="1" ht="18" customHeight="1">
      <c r="A43" s="31"/>
      <c r="B43" s="32" t="s">
        <v>46</v>
      </c>
      <c r="C43" s="37">
        <v>431</v>
      </c>
      <c r="D43" s="33">
        <v>14300000</v>
      </c>
      <c r="E43" s="33">
        <v>208073607</v>
      </c>
    </row>
    <row r="44" spans="1:5" s="30" customFormat="1" ht="18" customHeight="1">
      <c r="A44" s="39" t="s">
        <v>47</v>
      </c>
      <c r="B44" s="40" t="s">
        <v>48</v>
      </c>
      <c r="C44" s="39">
        <v>440</v>
      </c>
      <c r="D44" s="41">
        <f>+D34+D30</f>
        <v>76237352793</v>
      </c>
      <c r="E44" s="41">
        <f>+E34+E30</f>
        <v>74971820292</v>
      </c>
    </row>
    <row r="45" spans="3:5" s="42" customFormat="1" ht="18.75">
      <c r="C45" s="43"/>
      <c r="D45" s="65">
        <f>D29-D44</f>
        <v>0</v>
      </c>
      <c r="E45" s="65">
        <f>E29-E44</f>
        <v>0</v>
      </c>
    </row>
    <row r="46" spans="1:3" s="42" customFormat="1" ht="18.75">
      <c r="A46" s="44"/>
      <c r="C46" s="43"/>
    </row>
    <row r="47" spans="1:3" s="42" customFormat="1" ht="18.75">
      <c r="A47" s="45"/>
      <c r="C47" s="43"/>
    </row>
    <row r="48" spans="1:3" s="42" customFormat="1" ht="18.75">
      <c r="A48" s="45"/>
      <c r="C48" s="43"/>
    </row>
    <row r="49" s="42" customFormat="1" ht="18.75">
      <c r="C49" s="43"/>
    </row>
    <row r="50" s="42" customFormat="1" ht="18.75">
      <c r="C50" s="43"/>
    </row>
    <row r="51" s="42" customFormat="1" ht="18.75">
      <c r="C51" s="43"/>
    </row>
    <row r="52" s="42" customFormat="1" ht="18.75">
      <c r="C52" s="43"/>
    </row>
    <row r="53" s="42" customFormat="1" ht="18.75">
      <c r="C53" s="43"/>
    </row>
    <row r="54" s="42" customFormat="1" ht="18.75">
      <c r="C54" s="43"/>
    </row>
    <row r="55" s="42" customFormat="1" ht="18.75">
      <c r="C55" s="43"/>
    </row>
    <row r="56" s="42" customFormat="1" ht="18.75">
      <c r="C56" s="43"/>
    </row>
  </sheetData>
  <printOptions horizontalCentered="1"/>
  <pageMargins left="0.5" right="0.5" top="0.25" bottom="0.5" header="0.25" footer="0.25"/>
  <pageSetup fitToHeight="1" fitToWidth="1" horizontalDpi="600" verticalDpi="600" orientation="portrait" paperSize="9" scale="99" r:id="rId1"/>
  <headerFooter alignWithMargins="0">
    <oddFooter>&amp;C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I32"/>
  <sheetViews>
    <sheetView workbookViewId="0" topLeftCell="A1">
      <selection activeCell="C16" sqref="C16"/>
    </sheetView>
  </sheetViews>
  <sheetFormatPr defaultColWidth="9.140625" defaultRowHeight="12.75"/>
  <cols>
    <col min="1" max="1" width="5.7109375" style="110" customWidth="1"/>
    <col min="2" max="2" width="45.7109375" style="110" customWidth="1"/>
    <col min="3" max="4" width="18.7109375" style="110" customWidth="1"/>
    <col min="5" max="6" width="9.140625" style="109" customWidth="1"/>
    <col min="7" max="7" width="15.421875" style="110" bestFit="1" customWidth="1"/>
    <col min="8" max="16384" width="9.140625" style="110" customWidth="1"/>
  </cols>
  <sheetData>
    <row r="1" spans="1:4" ht="18.75">
      <c r="A1" s="21" t="s">
        <v>49</v>
      </c>
      <c r="B1" s="13"/>
      <c r="C1" s="13"/>
      <c r="D1" s="13"/>
    </row>
    <row r="2" spans="1:4" ht="18.75">
      <c r="A2" s="46"/>
      <c r="B2" s="13"/>
      <c r="C2" s="13"/>
      <c r="D2" s="13"/>
    </row>
    <row r="3" spans="1:7" ht="24.75" customHeight="1">
      <c r="A3" s="25" t="s">
        <v>8</v>
      </c>
      <c r="B3" s="25" t="s">
        <v>50</v>
      </c>
      <c r="C3" s="25" t="s">
        <v>51</v>
      </c>
      <c r="D3" s="25" t="s">
        <v>52</v>
      </c>
      <c r="G3" s="25" t="s">
        <v>132</v>
      </c>
    </row>
    <row r="4" spans="1:9" ht="19.5" customHeight="1">
      <c r="A4" s="47">
        <v>1</v>
      </c>
      <c r="B4" s="48" t="s">
        <v>53</v>
      </c>
      <c r="C4" s="49">
        <v>27779233494</v>
      </c>
      <c r="D4" s="49">
        <f>+C4</f>
        <v>27779233494</v>
      </c>
      <c r="E4" s="111"/>
      <c r="F4" s="112"/>
      <c r="G4" s="33">
        <v>54875697467</v>
      </c>
      <c r="I4" s="110">
        <f>D4/G4*100</f>
        <v>50.62210555174318</v>
      </c>
    </row>
    <row r="5" spans="1:7" ht="19.5" customHeight="1">
      <c r="A5" s="31">
        <v>2</v>
      </c>
      <c r="B5" s="32" t="s">
        <v>54</v>
      </c>
      <c r="C5" s="33"/>
      <c r="D5" s="33"/>
      <c r="E5" s="111"/>
      <c r="F5" s="112"/>
      <c r="G5" s="33"/>
    </row>
    <row r="6" spans="1:7" ht="19.5" customHeight="1">
      <c r="A6" s="31">
        <v>3</v>
      </c>
      <c r="B6" s="32" t="s">
        <v>55</v>
      </c>
      <c r="C6" s="33">
        <f>C4</f>
        <v>27779233494</v>
      </c>
      <c r="D6" s="33">
        <f>D4</f>
        <v>27779233494</v>
      </c>
      <c r="E6" s="103"/>
      <c r="F6" s="104"/>
      <c r="G6" s="33">
        <f>G4</f>
        <v>54875697467</v>
      </c>
    </row>
    <row r="7" spans="1:7" ht="19.5" customHeight="1">
      <c r="A7" s="31">
        <v>4</v>
      </c>
      <c r="B7" s="32" t="s">
        <v>56</v>
      </c>
      <c r="C7" s="33">
        <v>23149037435</v>
      </c>
      <c r="D7" s="33">
        <f>+C7</f>
        <v>23149037435</v>
      </c>
      <c r="E7" s="111"/>
      <c r="F7" s="112"/>
      <c r="G7" s="33">
        <v>43250872425</v>
      </c>
    </row>
    <row r="8" spans="1:7" ht="19.5" customHeight="1">
      <c r="A8" s="31">
        <v>5</v>
      </c>
      <c r="B8" s="32" t="s">
        <v>57</v>
      </c>
      <c r="C8" s="33">
        <f>C6-C7</f>
        <v>4630196059</v>
      </c>
      <c r="D8" s="33">
        <f>D6-D7</f>
        <v>4630196059</v>
      </c>
      <c r="E8" s="103"/>
      <c r="F8" s="104"/>
      <c r="G8" s="33">
        <f>G6-G7</f>
        <v>11624825042</v>
      </c>
    </row>
    <row r="9" spans="1:7" ht="19.5" customHeight="1">
      <c r="A9" s="31">
        <v>6</v>
      </c>
      <c r="B9" s="32" t="s">
        <v>58</v>
      </c>
      <c r="C9" s="33">
        <v>8163516</v>
      </c>
      <c r="D9" s="33">
        <f>+C9</f>
        <v>8163516</v>
      </c>
      <c r="E9" s="111"/>
      <c r="F9" s="112"/>
      <c r="G9" s="33">
        <v>6187733</v>
      </c>
    </row>
    <row r="10" spans="1:7" ht="19.5" customHeight="1">
      <c r="A10" s="31">
        <v>7</v>
      </c>
      <c r="B10" s="32" t="s">
        <v>59</v>
      </c>
      <c r="C10" s="33">
        <v>563227513</v>
      </c>
      <c r="D10" s="33">
        <f>+C10</f>
        <v>563227513</v>
      </c>
      <c r="E10" s="111"/>
      <c r="F10" s="112"/>
      <c r="G10" s="33">
        <v>1721595040</v>
      </c>
    </row>
    <row r="11" spans="1:7" ht="19.5" customHeight="1">
      <c r="A11" s="31">
        <v>8</v>
      </c>
      <c r="B11" s="32" t="s">
        <v>60</v>
      </c>
      <c r="C11" s="33">
        <v>1649019729</v>
      </c>
      <c r="D11" s="33">
        <f>+C11</f>
        <v>1649019729</v>
      </c>
      <c r="E11" s="111"/>
      <c r="F11" s="112"/>
      <c r="G11" s="33">
        <v>4300684627</v>
      </c>
    </row>
    <row r="12" spans="1:7" ht="19.5" customHeight="1">
      <c r="A12" s="31">
        <v>9</v>
      </c>
      <c r="B12" s="32" t="s">
        <v>61</v>
      </c>
      <c r="C12" s="33">
        <v>1112012500</v>
      </c>
      <c r="D12" s="33">
        <f>+C12</f>
        <v>1112012500</v>
      </c>
      <c r="E12" s="111"/>
      <c r="F12" s="112"/>
      <c r="G12" s="33">
        <v>2320943005</v>
      </c>
    </row>
    <row r="13" spans="1:7" ht="19.5" customHeight="1">
      <c r="A13" s="31">
        <v>10</v>
      </c>
      <c r="B13" s="32" t="s">
        <v>62</v>
      </c>
      <c r="C13" s="33">
        <f>C8+C9-C10-C11-C12</f>
        <v>1314099833</v>
      </c>
      <c r="D13" s="33">
        <f>D8+D9-D10-D11-D12</f>
        <v>1314099833</v>
      </c>
      <c r="E13" s="103"/>
      <c r="F13" s="104"/>
      <c r="G13" s="33">
        <f>G8+G9-G10-G11-G12</f>
        <v>3287790103</v>
      </c>
    </row>
    <row r="14" spans="1:7" ht="19.5" customHeight="1">
      <c r="A14" s="31">
        <v>11</v>
      </c>
      <c r="B14" s="32" t="s">
        <v>63</v>
      </c>
      <c r="C14" s="33">
        <v>400000</v>
      </c>
      <c r="D14" s="33">
        <f>+C14</f>
        <v>400000</v>
      </c>
      <c r="E14" s="111"/>
      <c r="F14" s="112"/>
      <c r="G14" s="33">
        <v>3510000</v>
      </c>
    </row>
    <row r="15" spans="1:7" ht="19.5" customHeight="1">
      <c r="A15" s="31">
        <v>12</v>
      </c>
      <c r="B15" s="32" t="s">
        <v>64</v>
      </c>
      <c r="C15" s="33"/>
      <c r="D15" s="33"/>
      <c r="E15" s="111"/>
      <c r="F15" s="112"/>
      <c r="G15" s="33"/>
    </row>
    <row r="16" spans="1:7" ht="19.5" customHeight="1">
      <c r="A16" s="31">
        <v>13</v>
      </c>
      <c r="B16" s="32" t="s">
        <v>65</v>
      </c>
      <c r="C16" s="66">
        <f>C14-C15</f>
        <v>400000</v>
      </c>
      <c r="D16" s="66">
        <f>D14-D15</f>
        <v>400000</v>
      </c>
      <c r="E16" s="105"/>
      <c r="F16" s="106"/>
      <c r="G16" s="66">
        <f>G14-G15</f>
        <v>3510000</v>
      </c>
    </row>
    <row r="17" spans="1:9" ht="19.5" customHeight="1">
      <c r="A17" s="31">
        <v>14</v>
      </c>
      <c r="B17" s="32" t="s">
        <v>66</v>
      </c>
      <c r="C17" s="33">
        <f>C13+C16</f>
        <v>1314499833</v>
      </c>
      <c r="D17" s="50">
        <f>D13+D16</f>
        <v>1314499833</v>
      </c>
      <c r="E17" s="107"/>
      <c r="F17" s="108"/>
      <c r="G17" s="50">
        <f>G13+G16</f>
        <v>3291300103</v>
      </c>
      <c r="I17" s="110">
        <f>D17/G17*100</f>
        <v>39.93861975095621</v>
      </c>
    </row>
    <row r="18" spans="1:7" ht="19.5" customHeight="1">
      <c r="A18" s="31">
        <v>15</v>
      </c>
      <c r="B18" s="32" t="s">
        <v>67</v>
      </c>
      <c r="C18" s="33">
        <f>C17*25%</f>
        <v>328624958.25</v>
      </c>
      <c r="D18" s="50">
        <f>+C18</f>
        <v>328624958.25</v>
      </c>
      <c r="E18" s="107"/>
      <c r="F18" s="108"/>
      <c r="G18" s="50">
        <f>G17*28%</f>
        <v>921564028.84</v>
      </c>
    </row>
    <row r="19" spans="1:9" ht="19.5" customHeight="1">
      <c r="A19" s="51">
        <v>16</v>
      </c>
      <c r="B19" s="52" t="s">
        <v>68</v>
      </c>
      <c r="C19" s="53">
        <f>C17-C18</f>
        <v>985874874.75</v>
      </c>
      <c r="D19" s="102">
        <f>D17-D18</f>
        <v>985874874.75</v>
      </c>
      <c r="E19" s="107"/>
      <c r="F19" s="108"/>
      <c r="G19" s="50">
        <f>G17-G18</f>
        <v>2369736074.16</v>
      </c>
      <c r="I19" s="110">
        <f>D19/G19*100</f>
        <v>41.60272890724605</v>
      </c>
    </row>
    <row r="20" spans="1:7" ht="19.5" customHeight="1" hidden="1">
      <c r="A20" s="47">
        <v>17</v>
      </c>
      <c r="B20" s="48" t="s">
        <v>69</v>
      </c>
      <c r="C20" s="121"/>
      <c r="D20" s="121"/>
      <c r="E20" s="111"/>
      <c r="F20" s="112"/>
      <c r="G20" s="50"/>
    </row>
    <row r="21" spans="1:7" ht="19.5" customHeight="1" hidden="1">
      <c r="A21" s="51">
        <v>18</v>
      </c>
      <c r="B21" s="52" t="s">
        <v>70</v>
      </c>
      <c r="C21" s="53"/>
      <c r="D21" s="53"/>
      <c r="E21" s="111"/>
      <c r="F21" s="112"/>
      <c r="G21" s="102"/>
    </row>
    <row r="22" spans="1:4" ht="18.75">
      <c r="A22" s="12"/>
      <c r="B22" s="13"/>
      <c r="C22" s="13"/>
      <c r="D22" s="13"/>
    </row>
    <row r="23" spans="1:6" s="118" customFormat="1" ht="18.75" hidden="1">
      <c r="A23" s="119" t="s">
        <v>135</v>
      </c>
      <c r="B23" s="57" t="s">
        <v>134</v>
      </c>
      <c r="C23" s="116"/>
      <c r="D23" s="116"/>
      <c r="E23" s="117"/>
      <c r="F23" s="117"/>
    </row>
    <row r="24" spans="1:4" ht="36" customHeight="1" hidden="1">
      <c r="A24" s="113">
        <v>1</v>
      </c>
      <c r="B24" s="146" t="s">
        <v>133</v>
      </c>
      <c r="C24" s="146"/>
      <c r="D24" s="146"/>
    </row>
    <row r="25" spans="1:4" ht="36" customHeight="1" hidden="1">
      <c r="A25" s="113">
        <v>2</v>
      </c>
      <c r="B25" s="146" t="s">
        <v>136</v>
      </c>
      <c r="C25" s="146"/>
      <c r="D25" s="146"/>
    </row>
    <row r="26" spans="1:6" s="115" customFormat="1" ht="36" customHeight="1" hidden="1">
      <c r="A26" s="113">
        <v>3</v>
      </c>
      <c r="B26" s="146" t="s">
        <v>167</v>
      </c>
      <c r="C26" s="146"/>
      <c r="D26" s="146"/>
      <c r="E26" s="114"/>
      <c r="F26" s="114"/>
    </row>
    <row r="27" spans="1:6" s="115" customFormat="1" ht="15.75" hidden="1">
      <c r="A27" s="113"/>
      <c r="B27" s="56"/>
      <c r="C27" s="56"/>
      <c r="D27" s="56"/>
      <c r="E27" s="114"/>
      <c r="F27" s="114"/>
    </row>
    <row r="28" spans="1:4" ht="18.75">
      <c r="A28" s="12"/>
      <c r="B28" s="13"/>
      <c r="C28" s="11" t="s">
        <v>175</v>
      </c>
      <c r="D28" s="17"/>
    </row>
    <row r="29" spans="1:4" ht="15.75">
      <c r="A29" s="54" t="s">
        <v>72</v>
      </c>
      <c r="B29" s="54"/>
      <c r="C29" s="55" t="s">
        <v>71</v>
      </c>
      <c r="D29" s="55"/>
    </row>
    <row r="32" ht="15.75">
      <c r="B32" s="56"/>
    </row>
  </sheetData>
  <mergeCells count="3">
    <mergeCell ref="B24:D24"/>
    <mergeCell ref="B25:D25"/>
    <mergeCell ref="B26:D26"/>
  </mergeCells>
  <printOptions horizontalCentered="1"/>
  <pageMargins left="0.5" right="0.25" top="0.75" bottom="0.75" header="0.5" footer="0.5"/>
  <pageSetup horizontalDpi="600" verticalDpi="600" orientation="portrait" paperSize="9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C47" sqref="C47"/>
    </sheetView>
  </sheetViews>
  <sheetFormatPr defaultColWidth="9.140625" defaultRowHeight="12.75"/>
  <cols>
    <col min="1" max="1" width="3.57421875" style="70" customWidth="1"/>
    <col min="2" max="2" width="37.00390625" style="70" customWidth="1"/>
    <col min="3" max="3" width="20.28125" style="70" customWidth="1"/>
    <col min="4" max="4" width="13.8515625" style="70" customWidth="1"/>
    <col min="5" max="5" width="13.28125" style="70" customWidth="1"/>
    <col min="6" max="6" width="14.421875" style="70" customWidth="1"/>
    <col min="7" max="7" width="12.57421875" style="70" customWidth="1"/>
    <col min="8" max="16384" width="11.421875" style="70" customWidth="1"/>
  </cols>
  <sheetData>
    <row r="1" spans="1:3" ht="15">
      <c r="A1" s="67" t="s">
        <v>82</v>
      </c>
      <c r="B1" s="68"/>
      <c r="C1" s="69"/>
    </row>
    <row r="2" spans="1:2" ht="15">
      <c r="A2" s="71" t="s">
        <v>83</v>
      </c>
      <c r="B2" s="68"/>
    </row>
    <row r="3" ht="9.75" customHeight="1">
      <c r="B3" s="72"/>
    </row>
    <row r="4" spans="1:6" ht="20.25">
      <c r="A4" s="73" t="s">
        <v>84</v>
      </c>
      <c r="B4" s="68"/>
      <c r="C4" s="68"/>
      <c r="D4" s="68"/>
      <c r="E4" s="68"/>
      <c r="F4" s="68"/>
    </row>
    <row r="5" spans="1:6" ht="15">
      <c r="A5" s="74" t="s">
        <v>171</v>
      </c>
      <c r="B5" s="75"/>
      <c r="C5" s="75"/>
      <c r="D5" s="75"/>
      <c r="E5" s="75"/>
      <c r="F5" s="75"/>
    </row>
    <row r="6" spans="5:6" ht="15">
      <c r="E6" s="76"/>
      <c r="F6" s="76" t="s">
        <v>85</v>
      </c>
    </row>
    <row r="7" spans="1:6" s="78" customFormat="1" ht="21.75" customHeight="1">
      <c r="A7" s="147" t="s">
        <v>8</v>
      </c>
      <c r="B7" s="147" t="s">
        <v>86</v>
      </c>
      <c r="C7" s="147" t="s">
        <v>87</v>
      </c>
      <c r="D7" s="77" t="s">
        <v>88</v>
      </c>
      <c r="E7" s="77"/>
      <c r="F7" s="149" t="s">
        <v>73</v>
      </c>
    </row>
    <row r="8" spans="1:6" s="78" customFormat="1" ht="21.75" customHeight="1">
      <c r="A8" s="148"/>
      <c r="B8" s="148"/>
      <c r="C8" s="148"/>
      <c r="D8" s="79" t="s">
        <v>89</v>
      </c>
      <c r="E8" s="79" t="s">
        <v>90</v>
      </c>
      <c r="F8" s="150"/>
    </row>
    <row r="9" spans="1:6" s="84" customFormat="1" ht="18" customHeight="1">
      <c r="A9" s="80" t="str">
        <f>IF(B9&lt;&gt;0,COUNTA($B$9:B9)&amp;"","")</f>
        <v>1</v>
      </c>
      <c r="B9" s="81" t="s">
        <v>91</v>
      </c>
      <c r="C9" s="81" t="s">
        <v>92</v>
      </c>
      <c r="D9" s="82">
        <v>20400000</v>
      </c>
      <c r="E9" s="83"/>
      <c r="F9" s="83"/>
    </row>
    <row r="10" spans="1:6" s="84" customFormat="1" ht="18" customHeight="1">
      <c r="A10" s="80">
        <v>2</v>
      </c>
      <c r="B10" s="81" t="s">
        <v>93</v>
      </c>
      <c r="C10" s="81" t="s">
        <v>92</v>
      </c>
      <c r="D10" s="85">
        <v>55701500</v>
      </c>
      <c r="E10" s="83"/>
      <c r="F10" s="86"/>
    </row>
    <row r="11" spans="1:6" s="84" customFormat="1" ht="18" customHeight="1">
      <c r="A11" s="80">
        <v>3</v>
      </c>
      <c r="B11" s="87" t="s">
        <v>94</v>
      </c>
      <c r="C11" s="81" t="s">
        <v>92</v>
      </c>
      <c r="D11" s="85">
        <v>58900500</v>
      </c>
      <c r="E11" s="83"/>
      <c r="F11" s="83"/>
    </row>
    <row r="12" spans="1:6" s="84" customFormat="1" ht="18" customHeight="1">
      <c r="A12" s="80">
        <v>4</v>
      </c>
      <c r="B12" s="87" t="s">
        <v>95</v>
      </c>
      <c r="C12" s="81" t="s">
        <v>96</v>
      </c>
      <c r="D12" s="85">
        <v>19441799</v>
      </c>
      <c r="E12" s="83"/>
      <c r="F12" s="83"/>
    </row>
    <row r="13" spans="1:6" s="84" customFormat="1" ht="18" customHeight="1">
      <c r="A13" s="80">
        <v>5</v>
      </c>
      <c r="B13" s="87" t="s">
        <v>97</v>
      </c>
      <c r="C13" s="87" t="s">
        <v>92</v>
      </c>
      <c r="D13" s="88">
        <v>25765000</v>
      </c>
      <c r="E13" s="86"/>
      <c r="F13" s="86"/>
    </row>
    <row r="14" spans="1:6" s="84" customFormat="1" ht="18" customHeight="1">
      <c r="A14" s="80">
        <v>6</v>
      </c>
      <c r="B14" s="87" t="s">
        <v>98</v>
      </c>
      <c r="C14" s="87" t="s">
        <v>92</v>
      </c>
      <c r="D14" s="88">
        <v>7975000</v>
      </c>
      <c r="E14" s="86"/>
      <c r="F14" s="86"/>
    </row>
    <row r="15" spans="1:6" s="84" customFormat="1" ht="18" customHeight="1">
      <c r="A15" s="80">
        <v>7</v>
      </c>
      <c r="B15" s="87" t="s">
        <v>99</v>
      </c>
      <c r="C15" s="87" t="s">
        <v>92</v>
      </c>
      <c r="D15" s="88">
        <v>25570000</v>
      </c>
      <c r="E15" s="86"/>
      <c r="F15" s="86"/>
    </row>
    <row r="16" spans="1:6" s="84" customFormat="1" ht="18" customHeight="1">
      <c r="A16" s="80">
        <v>8</v>
      </c>
      <c r="B16" s="87" t="s">
        <v>100</v>
      </c>
      <c r="C16" s="87" t="s">
        <v>92</v>
      </c>
      <c r="D16" s="88"/>
      <c r="E16" s="86">
        <v>36560500</v>
      </c>
      <c r="F16" s="86"/>
    </row>
    <row r="17" spans="1:6" s="84" customFormat="1" ht="18" customHeight="1">
      <c r="A17" s="80">
        <v>9</v>
      </c>
      <c r="B17" s="87" t="s">
        <v>101</v>
      </c>
      <c r="C17" s="87" t="s">
        <v>96</v>
      </c>
      <c r="D17" s="88"/>
      <c r="E17" s="86">
        <v>1875000</v>
      </c>
      <c r="F17" s="86"/>
    </row>
    <row r="18" spans="1:6" s="84" customFormat="1" ht="18" customHeight="1">
      <c r="A18" s="80">
        <v>10</v>
      </c>
      <c r="B18" s="87" t="s">
        <v>102</v>
      </c>
      <c r="C18" s="87" t="s">
        <v>92</v>
      </c>
      <c r="D18" s="88">
        <v>29300000</v>
      </c>
      <c r="E18" s="86"/>
      <c r="F18" s="86"/>
    </row>
    <row r="19" spans="1:6" s="84" customFormat="1" ht="18" customHeight="1">
      <c r="A19" s="80">
        <v>11</v>
      </c>
      <c r="B19" s="87" t="s">
        <v>103</v>
      </c>
      <c r="C19" s="87" t="s">
        <v>104</v>
      </c>
      <c r="D19" s="88"/>
      <c r="E19" s="86">
        <v>5000000</v>
      </c>
      <c r="F19" s="86"/>
    </row>
    <row r="20" spans="1:6" s="84" customFormat="1" ht="18" customHeight="1">
      <c r="A20" s="80">
        <v>12</v>
      </c>
      <c r="B20" s="87" t="s">
        <v>105</v>
      </c>
      <c r="C20" s="87" t="s">
        <v>92</v>
      </c>
      <c r="D20" s="88">
        <v>12980000</v>
      </c>
      <c r="E20" s="86"/>
      <c r="F20" s="86"/>
    </row>
    <row r="21" spans="1:6" s="84" customFormat="1" ht="18" customHeight="1">
      <c r="A21" s="80">
        <v>13</v>
      </c>
      <c r="B21" s="87" t="s">
        <v>106</v>
      </c>
      <c r="C21" s="87" t="s">
        <v>92</v>
      </c>
      <c r="D21" s="88"/>
      <c r="E21" s="86">
        <v>11169834</v>
      </c>
      <c r="F21" s="86"/>
    </row>
    <row r="22" spans="1:6" s="84" customFormat="1" ht="18" customHeight="1">
      <c r="A22" s="80">
        <v>14</v>
      </c>
      <c r="B22" s="87" t="s">
        <v>107</v>
      </c>
      <c r="C22" s="87" t="s">
        <v>108</v>
      </c>
      <c r="D22" s="88">
        <v>248303028</v>
      </c>
      <c r="E22" s="86"/>
      <c r="F22" s="86"/>
    </row>
    <row r="23" spans="1:6" s="84" customFormat="1" ht="18" customHeight="1">
      <c r="A23" s="80">
        <v>15</v>
      </c>
      <c r="B23" s="87" t="s">
        <v>109</v>
      </c>
      <c r="C23" s="87" t="s">
        <v>108</v>
      </c>
      <c r="D23" s="88"/>
      <c r="E23" s="86">
        <v>8674011670</v>
      </c>
      <c r="F23" s="86"/>
    </row>
    <row r="24" spans="1:6" s="84" customFormat="1" ht="18" customHeight="1">
      <c r="A24" s="80">
        <v>16</v>
      </c>
      <c r="B24" s="87" t="s">
        <v>110</v>
      </c>
      <c r="C24" s="87" t="s">
        <v>96</v>
      </c>
      <c r="D24" s="88"/>
      <c r="E24" s="86">
        <v>6200000</v>
      </c>
      <c r="F24" s="86"/>
    </row>
    <row r="25" spans="1:6" s="84" customFormat="1" ht="18" customHeight="1">
      <c r="A25" s="80">
        <v>17</v>
      </c>
      <c r="B25" s="87" t="s">
        <v>111</v>
      </c>
      <c r="C25" s="87" t="s">
        <v>92</v>
      </c>
      <c r="D25" s="88">
        <v>4940000</v>
      </c>
      <c r="E25" s="86"/>
      <c r="F25" s="86"/>
    </row>
    <row r="26" spans="1:6" s="84" customFormat="1" ht="18" customHeight="1">
      <c r="A26" s="80">
        <v>18</v>
      </c>
      <c r="B26" s="87" t="s">
        <v>112</v>
      </c>
      <c r="C26" s="87" t="s">
        <v>108</v>
      </c>
      <c r="D26" s="88">
        <v>46906000</v>
      </c>
      <c r="E26" s="86"/>
      <c r="F26" s="86"/>
    </row>
    <row r="27" spans="1:6" s="84" customFormat="1" ht="18" customHeight="1">
      <c r="A27" s="80">
        <v>19</v>
      </c>
      <c r="B27" s="87" t="s">
        <v>172</v>
      </c>
      <c r="C27" s="87" t="s">
        <v>173</v>
      </c>
      <c r="D27" s="88"/>
      <c r="E27" s="86">
        <v>123562000</v>
      </c>
      <c r="F27" s="86"/>
    </row>
    <row r="28" spans="1:6" s="84" customFormat="1" ht="18" customHeight="1">
      <c r="A28" s="80">
        <v>20</v>
      </c>
      <c r="B28" s="87" t="s">
        <v>113</v>
      </c>
      <c r="C28" s="87" t="s">
        <v>92</v>
      </c>
      <c r="D28" s="88">
        <v>29342500</v>
      </c>
      <c r="E28" s="86"/>
      <c r="F28" s="86"/>
    </row>
    <row r="29" spans="1:6" s="84" customFormat="1" ht="18" customHeight="1">
      <c r="A29" s="80">
        <v>21</v>
      </c>
      <c r="B29" s="87" t="s">
        <v>114</v>
      </c>
      <c r="C29" s="87" t="s">
        <v>108</v>
      </c>
      <c r="D29" s="88"/>
      <c r="E29" s="86">
        <v>400000000</v>
      </c>
      <c r="F29" s="86"/>
    </row>
    <row r="30" spans="1:6" s="84" customFormat="1" ht="18" customHeight="1">
      <c r="A30" s="80">
        <v>22</v>
      </c>
      <c r="B30" s="87" t="s">
        <v>115</v>
      </c>
      <c r="C30" s="87" t="s">
        <v>116</v>
      </c>
      <c r="D30" s="88"/>
      <c r="E30" s="86">
        <v>19200000</v>
      </c>
      <c r="F30" s="86"/>
    </row>
    <row r="31" spans="1:6" s="84" customFormat="1" ht="18" customHeight="1">
      <c r="A31" s="80">
        <v>23</v>
      </c>
      <c r="B31" s="87" t="s">
        <v>117</v>
      </c>
      <c r="C31" s="87" t="s">
        <v>96</v>
      </c>
      <c r="D31" s="88"/>
      <c r="E31" s="86">
        <v>76500000</v>
      </c>
      <c r="F31" s="86"/>
    </row>
    <row r="32" spans="1:6" s="84" customFormat="1" ht="18" customHeight="1">
      <c r="A32" s="80">
        <v>24</v>
      </c>
      <c r="B32" s="87" t="s">
        <v>118</v>
      </c>
      <c r="C32" s="87" t="s">
        <v>92</v>
      </c>
      <c r="D32" s="88"/>
      <c r="E32" s="86">
        <v>11200000</v>
      </c>
      <c r="F32" s="86"/>
    </row>
    <row r="33" spans="1:6" s="84" customFormat="1" ht="18" customHeight="1">
      <c r="A33" s="80">
        <v>25</v>
      </c>
      <c r="B33" s="87" t="s">
        <v>119</v>
      </c>
      <c r="C33" s="87" t="s">
        <v>92</v>
      </c>
      <c r="D33" s="88"/>
      <c r="E33" s="86">
        <v>100000000</v>
      </c>
      <c r="F33" s="86"/>
    </row>
    <row r="34" spans="1:6" s="84" customFormat="1" ht="18" customHeight="1">
      <c r="A34" s="80">
        <v>26</v>
      </c>
      <c r="B34" s="87" t="s">
        <v>120</v>
      </c>
      <c r="C34" s="87" t="s">
        <v>108</v>
      </c>
      <c r="D34" s="88"/>
      <c r="E34" s="86">
        <v>3000000000</v>
      </c>
      <c r="F34" s="86"/>
    </row>
    <row r="35" spans="1:6" s="84" customFormat="1" ht="18" customHeight="1">
      <c r="A35" s="80">
        <v>27</v>
      </c>
      <c r="B35" s="87" t="s">
        <v>121</v>
      </c>
      <c r="C35" s="87" t="s">
        <v>92</v>
      </c>
      <c r="D35" s="88">
        <v>223300000</v>
      </c>
      <c r="E35" s="86"/>
      <c r="F35" s="86"/>
    </row>
    <row r="36" spans="1:6" s="84" customFormat="1" ht="18" customHeight="1">
      <c r="A36" s="80">
        <v>28</v>
      </c>
      <c r="B36" s="87" t="s">
        <v>122</v>
      </c>
      <c r="C36" s="87" t="s">
        <v>92</v>
      </c>
      <c r="D36" s="88"/>
      <c r="E36" s="86">
        <v>199000000</v>
      </c>
      <c r="F36" s="86"/>
    </row>
    <row r="37" spans="1:6" s="84" customFormat="1" ht="18" customHeight="1">
      <c r="A37" s="80">
        <v>29</v>
      </c>
      <c r="B37" s="87" t="s">
        <v>123</v>
      </c>
      <c r="C37" s="87" t="s">
        <v>124</v>
      </c>
      <c r="D37" s="88">
        <v>90262000</v>
      </c>
      <c r="E37" s="86"/>
      <c r="F37" s="86"/>
    </row>
    <row r="38" spans="1:6" s="84" customFormat="1" ht="18" customHeight="1">
      <c r="A38" s="80">
        <v>30</v>
      </c>
      <c r="B38" s="87" t="s">
        <v>125</v>
      </c>
      <c r="C38" s="87" t="s">
        <v>126</v>
      </c>
      <c r="D38" s="88">
        <v>5824000</v>
      </c>
      <c r="E38" s="86"/>
      <c r="F38" s="86"/>
    </row>
    <row r="39" spans="1:6" s="84" customFormat="1" ht="18" customHeight="1">
      <c r="A39" s="80">
        <v>31</v>
      </c>
      <c r="B39" s="87" t="s">
        <v>127</v>
      </c>
      <c r="C39" s="87" t="s">
        <v>92</v>
      </c>
      <c r="D39" s="88">
        <v>4370000</v>
      </c>
      <c r="E39" s="88"/>
      <c r="F39" s="86"/>
    </row>
    <row r="40" spans="1:6" s="84" customFormat="1" ht="18" customHeight="1">
      <c r="A40" s="80">
        <v>32</v>
      </c>
      <c r="B40" s="87" t="s">
        <v>128</v>
      </c>
      <c r="C40" s="87" t="s">
        <v>126</v>
      </c>
      <c r="D40" s="88">
        <v>3202113</v>
      </c>
      <c r="E40" s="86"/>
      <c r="F40" s="86"/>
    </row>
    <row r="41" spans="1:6" s="84" customFormat="1" ht="18" customHeight="1">
      <c r="A41" s="89"/>
      <c r="B41" s="90"/>
      <c r="C41" s="90"/>
      <c r="D41" s="90"/>
      <c r="E41" s="90"/>
      <c r="F41" s="90"/>
    </row>
    <row r="42" spans="1:6" s="94" customFormat="1" ht="20.25" customHeight="1">
      <c r="A42" s="91" t="s">
        <v>129</v>
      </c>
      <c r="B42" s="91"/>
      <c r="C42" s="92"/>
      <c r="D42" s="93">
        <f>SUM(D9:D41)</f>
        <v>912483440</v>
      </c>
      <c r="E42" s="93">
        <f>SUM(E9:E41)</f>
        <v>12664279004</v>
      </c>
      <c r="F42" s="93">
        <f>+D42-E42</f>
        <v>-11751795564</v>
      </c>
    </row>
    <row r="43" spans="1:4" ht="15">
      <c r="A43" s="95"/>
      <c r="D43" s="96"/>
    </row>
    <row r="44" spans="1:7" ht="15.75">
      <c r="A44" s="95"/>
      <c r="E44" s="97" t="s">
        <v>174</v>
      </c>
      <c r="F44" s="97"/>
      <c r="G44" s="98"/>
    </row>
    <row r="45" spans="1:6" ht="15">
      <c r="A45" s="99" t="s">
        <v>130</v>
      </c>
      <c r="B45" s="68"/>
      <c r="E45" s="100" t="s">
        <v>131</v>
      </c>
      <c r="F45" s="100"/>
    </row>
    <row r="46" spans="1:4" ht="15">
      <c r="A46" s="95"/>
      <c r="D46" s="101"/>
    </row>
    <row r="47" spans="1:4" ht="15">
      <c r="A47" s="95"/>
      <c r="D47" s="101"/>
    </row>
    <row r="48" ht="15">
      <c r="A48" s="95"/>
    </row>
    <row r="49" ht="15">
      <c r="A49" s="95"/>
    </row>
    <row r="50" ht="15">
      <c r="A50" s="95"/>
    </row>
    <row r="51" ht="15">
      <c r="A51" s="95"/>
    </row>
    <row r="52" ht="15">
      <c r="A52" s="95"/>
    </row>
    <row r="53" ht="15">
      <c r="A53" s="95"/>
    </row>
    <row r="54" ht="15">
      <c r="A54" s="95"/>
    </row>
    <row r="55" ht="15">
      <c r="A55" s="95"/>
    </row>
    <row r="56" ht="15">
      <c r="A56" s="95"/>
    </row>
  </sheetData>
  <mergeCells count="4">
    <mergeCell ref="A7:A8"/>
    <mergeCell ref="B7:B8"/>
    <mergeCell ref="F7:F8"/>
    <mergeCell ref="C7:C8"/>
  </mergeCells>
  <printOptions horizontalCentered="1"/>
  <pageMargins left="0" right="0" top="0.5" bottom="0.25" header="0" footer="0"/>
  <pageSetup horizontalDpi="600" verticalDpi="600" orientation="portrait" paperSize="9" r:id="rId1"/>
  <headerFooter alignWithMargins="0">
    <oddFooter>&amp;L&amp;".VnArial,Regular"&amp;8&amp;D&amp;R&amp;".VnArial,Regular"&amp;8maxuto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B6" sqref="B6:B7"/>
    </sheetView>
  </sheetViews>
  <sheetFormatPr defaultColWidth="9.140625" defaultRowHeight="12.75"/>
  <cols>
    <col min="1" max="1" width="9.140625" style="123" customWidth="1"/>
    <col min="2" max="2" width="39.7109375" style="123" bestFit="1" customWidth="1"/>
    <col min="3" max="3" width="15.00390625" style="123" customWidth="1"/>
    <col min="4" max="5" width="14.00390625" style="123" customWidth="1"/>
    <col min="6" max="6" width="10.7109375" style="123" hidden="1" customWidth="1"/>
    <col min="7" max="16384" width="9.140625" style="123" customWidth="1"/>
  </cols>
  <sheetData>
    <row r="1" ht="15">
      <c r="A1" s="122" t="s">
        <v>4</v>
      </c>
    </row>
    <row r="2" ht="15">
      <c r="A2" s="122" t="s">
        <v>176</v>
      </c>
    </row>
    <row r="3" spans="1:5" ht="21.75">
      <c r="A3" s="124" t="s">
        <v>177</v>
      </c>
      <c r="B3" s="125"/>
      <c r="C3" s="125"/>
      <c r="D3" s="125"/>
      <c r="E3" s="125"/>
    </row>
    <row r="4" spans="1:5" ht="18.75">
      <c r="A4" s="126" t="s">
        <v>178</v>
      </c>
      <c r="B4" s="125"/>
      <c r="C4" s="125"/>
      <c r="D4" s="125"/>
      <c r="E4" s="125"/>
    </row>
    <row r="5" spans="1:5" ht="18.75">
      <c r="A5" s="126"/>
      <c r="B5" s="125"/>
      <c r="C5" s="125"/>
      <c r="D5" s="125"/>
      <c r="E5" s="127" t="s">
        <v>179</v>
      </c>
    </row>
    <row r="6" spans="1:5" s="128" customFormat="1" ht="29.25" customHeight="1">
      <c r="A6" s="153" t="s">
        <v>180</v>
      </c>
      <c r="B6" s="153" t="s">
        <v>86</v>
      </c>
      <c r="C6" s="153" t="s">
        <v>87</v>
      </c>
      <c r="D6" s="151" t="s">
        <v>181</v>
      </c>
      <c r="E6" s="152"/>
    </row>
    <row r="7" spans="1:5" s="128" customFormat="1" ht="29.25" customHeight="1">
      <c r="A7" s="154"/>
      <c r="B7" s="154"/>
      <c r="C7" s="154"/>
      <c r="D7" s="129" t="s">
        <v>182</v>
      </c>
      <c r="E7" s="129" t="s">
        <v>183</v>
      </c>
    </row>
    <row r="8" spans="1:5" s="128" customFormat="1" ht="8.25" customHeight="1">
      <c r="A8" s="130"/>
      <c r="B8" s="130"/>
      <c r="C8" s="130"/>
      <c r="D8" s="131"/>
      <c r="E8" s="131"/>
    </row>
    <row r="9" spans="1:6" ht="12.75">
      <c r="A9" s="132" t="s">
        <v>184</v>
      </c>
      <c r="B9" s="132" t="s">
        <v>185</v>
      </c>
      <c r="C9" s="133" t="s">
        <v>137</v>
      </c>
      <c r="D9" s="134"/>
      <c r="E9" s="134">
        <v>667077918</v>
      </c>
      <c r="F9" s="123">
        <f aca="true" t="shared" si="0" ref="F9:F43">IF(OR(E9&lt;&gt;0,D9&lt;&gt;0),1,0)</f>
        <v>1</v>
      </c>
    </row>
    <row r="10" spans="1:6" ht="12.75">
      <c r="A10" s="135" t="s">
        <v>186</v>
      </c>
      <c r="B10" s="135" t="s">
        <v>138</v>
      </c>
      <c r="C10" s="136" t="s">
        <v>139</v>
      </c>
      <c r="D10" s="137"/>
      <c r="E10" s="137">
        <v>286474713</v>
      </c>
      <c r="F10" s="123">
        <f t="shared" si="0"/>
        <v>1</v>
      </c>
    </row>
    <row r="11" spans="1:6" ht="12.75">
      <c r="A11" s="135" t="s">
        <v>187</v>
      </c>
      <c r="B11" s="135" t="s">
        <v>140</v>
      </c>
      <c r="C11" s="136" t="s">
        <v>141</v>
      </c>
      <c r="D11" s="137"/>
      <c r="E11" s="137">
        <v>509467558</v>
      </c>
      <c r="F11" s="123">
        <f t="shared" si="0"/>
        <v>1</v>
      </c>
    </row>
    <row r="12" spans="1:6" ht="12.75">
      <c r="A12" s="135" t="s">
        <v>188</v>
      </c>
      <c r="B12" s="135" t="s">
        <v>142</v>
      </c>
      <c r="C12" s="136" t="s">
        <v>189</v>
      </c>
      <c r="D12" s="137"/>
      <c r="E12" s="137">
        <v>33873970</v>
      </c>
      <c r="F12" s="123">
        <f t="shared" si="0"/>
        <v>1</v>
      </c>
    </row>
    <row r="13" spans="1:6" ht="12.75">
      <c r="A13" s="135" t="s">
        <v>190</v>
      </c>
      <c r="B13" s="135" t="s">
        <v>143</v>
      </c>
      <c r="C13" s="136" t="s">
        <v>144</v>
      </c>
      <c r="D13" s="137"/>
      <c r="E13" s="137">
        <v>794189050</v>
      </c>
      <c r="F13" s="123">
        <f t="shared" si="0"/>
        <v>1</v>
      </c>
    </row>
    <row r="14" spans="1:6" ht="12.75">
      <c r="A14" s="135" t="s">
        <v>191</v>
      </c>
      <c r="B14" s="135" t="s">
        <v>145</v>
      </c>
      <c r="C14" s="136" t="s">
        <v>146</v>
      </c>
      <c r="D14" s="137"/>
      <c r="E14" s="137">
        <v>4690631456</v>
      </c>
      <c r="F14" s="123">
        <f t="shared" si="0"/>
        <v>1</v>
      </c>
    </row>
    <row r="15" spans="1:6" ht="12.75">
      <c r="A15" s="135" t="s">
        <v>192</v>
      </c>
      <c r="B15" s="135" t="s">
        <v>147</v>
      </c>
      <c r="C15" s="136" t="s">
        <v>157</v>
      </c>
      <c r="D15" s="137"/>
      <c r="E15" s="137">
        <v>366900239</v>
      </c>
      <c r="F15" s="123">
        <f t="shared" si="0"/>
        <v>1</v>
      </c>
    </row>
    <row r="16" spans="1:6" ht="12.75">
      <c r="A16" s="135" t="s">
        <v>193</v>
      </c>
      <c r="B16" s="135" t="s">
        <v>194</v>
      </c>
      <c r="C16" s="136" t="s">
        <v>195</v>
      </c>
      <c r="D16" s="137"/>
      <c r="E16" s="137">
        <v>258291962</v>
      </c>
      <c r="F16" s="123">
        <f t="shared" si="0"/>
        <v>1</v>
      </c>
    </row>
    <row r="17" spans="1:6" ht="12.75">
      <c r="A17" s="135" t="s">
        <v>196</v>
      </c>
      <c r="B17" s="135" t="s">
        <v>197</v>
      </c>
      <c r="C17" s="136" t="s">
        <v>137</v>
      </c>
      <c r="D17" s="137"/>
      <c r="E17" s="137">
        <v>61544000</v>
      </c>
      <c r="F17" s="123">
        <f t="shared" si="0"/>
        <v>1</v>
      </c>
    </row>
    <row r="18" spans="1:6" ht="12.75">
      <c r="A18" s="135" t="s">
        <v>198</v>
      </c>
      <c r="B18" s="135" t="s">
        <v>149</v>
      </c>
      <c r="C18" s="136" t="s">
        <v>150</v>
      </c>
      <c r="D18" s="137"/>
      <c r="E18" s="137">
        <v>466402000</v>
      </c>
      <c r="F18" s="123">
        <f t="shared" si="0"/>
        <v>1</v>
      </c>
    </row>
    <row r="19" spans="1:6" ht="12.75">
      <c r="A19" s="135" t="s">
        <v>199</v>
      </c>
      <c r="B19" s="135" t="s">
        <v>151</v>
      </c>
      <c r="C19" s="136" t="s">
        <v>141</v>
      </c>
      <c r="D19" s="137">
        <v>85571210</v>
      </c>
      <c r="E19" s="137"/>
      <c r="F19" s="123">
        <f t="shared" si="0"/>
        <v>1</v>
      </c>
    </row>
    <row r="20" spans="1:6" ht="12.75">
      <c r="A20" s="135" t="s">
        <v>200</v>
      </c>
      <c r="B20" s="135" t="s">
        <v>201</v>
      </c>
      <c r="C20" s="136" t="s">
        <v>202</v>
      </c>
      <c r="D20" s="137">
        <v>30800000</v>
      </c>
      <c r="E20" s="137"/>
      <c r="F20" s="123">
        <f t="shared" si="0"/>
        <v>1</v>
      </c>
    </row>
    <row r="21" spans="1:6" ht="12.75">
      <c r="A21" s="135" t="s">
        <v>203</v>
      </c>
      <c r="B21" s="135" t="s">
        <v>152</v>
      </c>
      <c r="C21" s="136" t="s">
        <v>137</v>
      </c>
      <c r="D21" s="137"/>
      <c r="E21" s="137">
        <v>110567760</v>
      </c>
      <c r="F21" s="123">
        <f t="shared" si="0"/>
        <v>1</v>
      </c>
    </row>
    <row r="22" spans="1:6" ht="12.75">
      <c r="A22" s="135" t="s">
        <v>204</v>
      </c>
      <c r="B22" s="135" t="s">
        <v>153</v>
      </c>
      <c r="C22" s="136" t="s">
        <v>205</v>
      </c>
      <c r="D22" s="137"/>
      <c r="E22" s="137">
        <v>1967981650</v>
      </c>
      <c r="F22" s="123">
        <f t="shared" si="0"/>
        <v>1</v>
      </c>
    </row>
    <row r="23" spans="1:6" ht="12.75">
      <c r="A23" s="135" t="s">
        <v>206</v>
      </c>
      <c r="B23" s="135" t="s">
        <v>154</v>
      </c>
      <c r="C23" s="136" t="s">
        <v>155</v>
      </c>
      <c r="D23" s="137"/>
      <c r="E23" s="137">
        <v>9262000</v>
      </c>
      <c r="F23" s="123">
        <f t="shared" si="0"/>
        <v>1</v>
      </c>
    </row>
    <row r="24" spans="1:6" ht="12.75">
      <c r="A24" s="135" t="s">
        <v>207</v>
      </c>
      <c r="B24" s="135" t="s">
        <v>156</v>
      </c>
      <c r="C24" s="136" t="s">
        <v>157</v>
      </c>
      <c r="D24" s="137">
        <v>3382010</v>
      </c>
      <c r="E24" s="137"/>
      <c r="F24" s="123">
        <f t="shared" si="0"/>
        <v>1</v>
      </c>
    </row>
    <row r="25" spans="1:6" ht="12.75">
      <c r="A25" s="135" t="s">
        <v>208</v>
      </c>
      <c r="B25" s="135" t="s">
        <v>158</v>
      </c>
      <c r="C25" s="136" t="s">
        <v>209</v>
      </c>
      <c r="D25" s="137"/>
      <c r="E25" s="137">
        <v>225166264</v>
      </c>
      <c r="F25" s="123">
        <f t="shared" si="0"/>
        <v>1</v>
      </c>
    </row>
    <row r="26" spans="1:6" ht="12.75">
      <c r="A26" s="135" t="s">
        <v>210</v>
      </c>
      <c r="B26" s="135" t="s">
        <v>159</v>
      </c>
      <c r="C26" s="136" t="s">
        <v>137</v>
      </c>
      <c r="D26" s="137"/>
      <c r="E26" s="137">
        <v>891689603</v>
      </c>
      <c r="F26" s="123">
        <f t="shared" si="0"/>
        <v>1</v>
      </c>
    </row>
    <row r="27" spans="1:6" ht="12.75">
      <c r="A27" s="135" t="s">
        <v>211</v>
      </c>
      <c r="B27" s="135" t="s">
        <v>212</v>
      </c>
      <c r="C27" s="136" t="s">
        <v>155</v>
      </c>
      <c r="D27" s="137"/>
      <c r="E27" s="137">
        <v>8448000</v>
      </c>
      <c r="F27" s="123">
        <f t="shared" si="0"/>
        <v>1</v>
      </c>
    </row>
    <row r="28" spans="1:6" ht="12.75">
      <c r="A28" s="135" t="s">
        <v>213</v>
      </c>
      <c r="B28" s="135" t="s">
        <v>214</v>
      </c>
      <c r="C28" s="135"/>
      <c r="D28" s="137"/>
      <c r="E28" s="137">
        <v>4788629</v>
      </c>
      <c r="F28" s="123">
        <f t="shared" si="0"/>
        <v>1</v>
      </c>
    </row>
    <row r="29" spans="1:6" ht="12.75">
      <c r="A29" s="135" t="s">
        <v>215</v>
      </c>
      <c r="B29" s="135" t="s">
        <v>160</v>
      </c>
      <c r="C29" s="136" t="s">
        <v>144</v>
      </c>
      <c r="D29" s="137"/>
      <c r="E29" s="137">
        <v>734344000</v>
      </c>
      <c r="F29" s="123">
        <f t="shared" si="0"/>
        <v>1</v>
      </c>
    </row>
    <row r="30" spans="1:6" ht="12.75">
      <c r="A30" s="135" t="s">
        <v>216</v>
      </c>
      <c r="B30" s="135" t="s">
        <v>217</v>
      </c>
      <c r="C30" s="136" t="s">
        <v>157</v>
      </c>
      <c r="D30" s="137"/>
      <c r="E30" s="137">
        <v>149365863</v>
      </c>
      <c r="F30" s="123">
        <f t="shared" si="0"/>
        <v>1</v>
      </c>
    </row>
    <row r="31" spans="1:6" ht="12.75">
      <c r="A31" s="135" t="s">
        <v>218</v>
      </c>
      <c r="B31" s="135" t="s">
        <v>219</v>
      </c>
      <c r="C31" s="136" t="s">
        <v>157</v>
      </c>
      <c r="D31" s="137"/>
      <c r="E31" s="137">
        <v>1141843942</v>
      </c>
      <c r="F31" s="123">
        <f t="shared" si="0"/>
        <v>1</v>
      </c>
    </row>
    <row r="32" spans="1:6" ht="12.75">
      <c r="A32" s="135" t="s">
        <v>220</v>
      </c>
      <c r="B32" s="135" t="s">
        <v>161</v>
      </c>
      <c r="C32" s="136" t="s">
        <v>137</v>
      </c>
      <c r="D32" s="137"/>
      <c r="E32" s="137">
        <v>182539350</v>
      </c>
      <c r="F32" s="123">
        <f t="shared" si="0"/>
        <v>1</v>
      </c>
    </row>
    <row r="33" spans="1:6" ht="12.75">
      <c r="A33" s="135" t="s">
        <v>221</v>
      </c>
      <c r="B33" s="135" t="s">
        <v>162</v>
      </c>
      <c r="C33" s="136" t="s">
        <v>141</v>
      </c>
      <c r="D33" s="137"/>
      <c r="E33" s="137">
        <v>23098590</v>
      </c>
      <c r="F33" s="123">
        <f t="shared" si="0"/>
        <v>1</v>
      </c>
    </row>
    <row r="34" spans="1:6" ht="12.75">
      <c r="A34" s="135" t="s">
        <v>222</v>
      </c>
      <c r="B34" s="135" t="s">
        <v>223</v>
      </c>
      <c r="C34" s="136" t="s">
        <v>157</v>
      </c>
      <c r="D34" s="137"/>
      <c r="E34" s="137">
        <v>84293268</v>
      </c>
      <c r="F34" s="123">
        <f t="shared" si="0"/>
        <v>1</v>
      </c>
    </row>
    <row r="35" spans="1:6" ht="12.75">
      <c r="A35" s="135" t="s">
        <v>224</v>
      </c>
      <c r="B35" s="135" t="s">
        <v>225</v>
      </c>
      <c r="C35" s="135"/>
      <c r="D35" s="137"/>
      <c r="E35" s="137">
        <v>732742684</v>
      </c>
      <c r="F35" s="123">
        <f t="shared" si="0"/>
        <v>1</v>
      </c>
    </row>
    <row r="36" spans="1:6" ht="12.75">
      <c r="A36" s="135" t="s">
        <v>226</v>
      </c>
      <c r="B36" s="135" t="s">
        <v>163</v>
      </c>
      <c r="C36" s="136" t="s">
        <v>148</v>
      </c>
      <c r="D36" s="137"/>
      <c r="E36" s="137">
        <v>9021064306</v>
      </c>
      <c r="F36" s="123">
        <f t="shared" si="0"/>
        <v>1</v>
      </c>
    </row>
    <row r="37" spans="1:6" ht="12.75">
      <c r="A37" s="135" t="s">
        <v>227</v>
      </c>
      <c r="B37" s="135" t="s">
        <v>164</v>
      </c>
      <c r="C37" s="136" t="s">
        <v>165</v>
      </c>
      <c r="D37" s="137">
        <v>10000000</v>
      </c>
      <c r="E37" s="137"/>
      <c r="F37" s="123">
        <f t="shared" si="0"/>
        <v>1</v>
      </c>
    </row>
    <row r="38" spans="1:6" ht="12.75">
      <c r="A38" s="135" t="s">
        <v>228</v>
      </c>
      <c r="B38" s="135" t="s">
        <v>166</v>
      </c>
      <c r="C38" s="135"/>
      <c r="D38" s="137"/>
      <c r="E38" s="137">
        <v>14377500</v>
      </c>
      <c r="F38" s="123">
        <f t="shared" si="0"/>
        <v>1</v>
      </c>
    </row>
    <row r="39" spans="1:6" ht="12.75">
      <c r="A39" s="135" t="s">
        <v>229</v>
      </c>
      <c r="B39" s="135" t="s">
        <v>230</v>
      </c>
      <c r="C39" s="135"/>
      <c r="D39" s="137"/>
      <c r="E39" s="137">
        <v>338964973</v>
      </c>
      <c r="F39" s="123">
        <f t="shared" si="0"/>
        <v>1</v>
      </c>
    </row>
    <row r="40" spans="1:6" ht="12.75">
      <c r="A40" s="135" t="s">
        <v>231</v>
      </c>
      <c r="B40" s="135" t="s">
        <v>232</v>
      </c>
      <c r="C40" s="136" t="s">
        <v>233</v>
      </c>
      <c r="D40" s="137">
        <v>12500000</v>
      </c>
      <c r="E40" s="137"/>
      <c r="F40" s="123">
        <f t="shared" si="0"/>
        <v>1</v>
      </c>
    </row>
    <row r="41" spans="1:6" ht="12.75">
      <c r="A41" s="135" t="s">
        <v>234</v>
      </c>
      <c r="B41" s="135" t="s">
        <v>235</v>
      </c>
      <c r="C41" s="136" t="s">
        <v>157</v>
      </c>
      <c r="D41" s="137">
        <v>21255992</v>
      </c>
      <c r="E41" s="137"/>
      <c r="F41" s="123">
        <f t="shared" si="0"/>
        <v>1</v>
      </c>
    </row>
    <row r="42" spans="1:6" ht="12.75">
      <c r="A42" s="135" t="s">
        <v>236</v>
      </c>
      <c r="B42" s="138" t="s">
        <v>237</v>
      </c>
      <c r="C42" s="139" t="s">
        <v>157</v>
      </c>
      <c r="D42" s="140"/>
      <c r="E42" s="140">
        <v>246932399</v>
      </c>
      <c r="F42" s="123">
        <f t="shared" si="0"/>
        <v>1</v>
      </c>
    </row>
    <row r="43" spans="1:6" ht="12.75">
      <c r="A43" s="141"/>
      <c r="B43" s="142" t="s">
        <v>129</v>
      </c>
      <c r="C43" s="142"/>
      <c r="D43" s="143">
        <f>SUM(D9:D42)</f>
        <v>163509212</v>
      </c>
      <c r="E43" s="143">
        <f>SUM(E9:E42)</f>
        <v>24022323647</v>
      </c>
      <c r="F43" s="123">
        <f t="shared" si="0"/>
        <v>1</v>
      </c>
    </row>
    <row r="44" spans="1:5" ht="12.75">
      <c r="A44" s="144"/>
      <c r="B44" s="142" t="s">
        <v>238</v>
      </c>
      <c r="C44" s="142"/>
      <c r="D44" s="142"/>
      <c r="E44" s="145">
        <f>+E43-D43</f>
        <v>23858814435</v>
      </c>
    </row>
  </sheetData>
  <autoFilter ref="A8:F43"/>
  <mergeCells count="4">
    <mergeCell ref="D6:E6"/>
    <mergeCell ref="B6:B7"/>
    <mergeCell ref="A6:A7"/>
    <mergeCell ref="C6:C7"/>
  </mergeCells>
  <printOptions horizontalCentered="1"/>
  <pageMargins left="0.5" right="0.25" top="0.5" bottom="0.25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B11" sqref="B11"/>
    </sheetView>
  </sheetViews>
  <sheetFormatPr defaultColWidth="9.140625" defaultRowHeight="12.75"/>
  <cols>
    <col min="1" max="1" width="40.7109375" style="56" customWidth="1"/>
    <col min="2" max="2" width="50.7109375" style="56" customWidth="1"/>
    <col min="3" max="16384" width="9.140625" style="56" customWidth="1"/>
  </cols>
  <sheetData>
    <row r="1" spans="1:2" ht="19.5" customHeight="1">
      <c r="A1" s="62" t="s">
        <v>80</v>
      </c>
      <c r="B1" s="63" t="s">
        <v>74</v>
      </c>
    </row>
    <row r="2" spans="1:2" ht="19.5" customHeight="1">
      <c r="A2" s="62" t="s">
        <v>75</v>
      </c>
      <c r="B2" s="58" t="s">
        <v>76</v>
      </c>
    </row>
    <row r="3" spans="1:2" ht="19.5" customHeight="1">
      <c r="A3" s="120" t="s">
        <v>77</v>
      </c>
      <c r="B3" s="59" t="s">
        <v>78</v>
      </c>
    </row>
    <row r="4" spans="1:2" ht="19.5" customHeight="1">
      <c r="A4" s="60" t="s">
        <v>168</v>
      </c>
      <c r="B4" s="64"/>
    </row>
    <row r="5" spans="1:2" ht="19.5" customHeight="1">
      <c r="A5" s="60"/>
      <c r="B5" s="61" t="s">
        <v>79</v>
      </c>
    </row>
  </sheetData>
  <printOptions horizontalCentered="1"/>
  <pageMargins left="0.25" right="0.2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phuongthuytt</cp:lastModifiedBy>
  <cp:lastPrinted>2009-08-06T09:25:24Z</cp:lastPrinted>
  <dcterms:created xsi:type="dcterms:W3CDTF">1996-10-14T23:33:28Z</dcterms:created>
  <dcterms:modified xsi:type="dcterms:W3CDTF">2010-07-02T03:00:10Z</dcterms:modified>
  <cp:category/>
  <cp:version/>
  <cp:contentType/>
  <cp:contentStatus/>
</cp:coreProperties>
</file>